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bbins365.sharepoint.com/sites/pru-tx/peat/Contract Years/2023-2024/Applications/"/>
    </mc:Choice>
  </mc:AlternateContent>
  <xr:revisionPtr revIDLastSave="2406" documentId="14_{55D4F345-5A6C-4943-8BDC-D002EB36513E}" xr6:coauthVersionLast="47" xr6:coauthVersionMax="47" xr10:uidLastSave="{B3D9D6AB-74AC-48FF-8054-DBAFABD0E6E5}"/>
  <workbookProtection lockStructure="1"/>
  <bookViews>
    <workbookView xWindow="13935" yWindow="-16320" windowWidth="29040" windowHeight="15840" tabRatio="922" xr2:uid="{00000000-000D-0000-FFFF-FFFF00000000}"/>
  </bookViews>
  <sheets>
    <sheet name="Intro" sheetId="28" r:id="rId1"/>
    <sheet name="Gen" sheetId="1" r:id="rId2"/>
    <sheet name="GL" sheetId="7" r:id="rId3"/>
    <sheet name="LEL" sheetId="36" r:id="rId4"/>
    <sheet name="Arm-Ed" sheetId="35" r:id="rId5"/>
    <sheet name="Auto SOV" sheetId="34" r:id="rId6"/>
    <sheet name="Auto PD-Lia" sheetId="8" r:id="rId7"/>
    <sheet name="Prop SOV" sheetId="25" r:id="rId8"/>
    <sheet name="Prop-Inland Marine" sheetId="4" r:id="rId9"/>
    <sheet name="Crime" sheetId="26" r:id="rId10"/>
    <sheet name="ELL" sheetId="16" r:id="rId11"/>
    <sheet name="Excess" sheetId="19" r:id="rId12"/>
    <sheet name="Data Validation" sheetId="31" state="hidden" r:id="rId13"/>
  </sheets>
  <externalReferences>
    <externalReference r:id="rId14"/>
    <externalReference r:id="rId15"/>
    <externalReference r:id="rId16"/>
    <externalReference r:id="rId17"/>
  </externalReferences>
  <definedNames>
    <definedName name="Buildings">'[1]Property Statement of Values'!$M$4:$M$77</definedName>
    <definedName name="CombinedClaimData2022">'[2]Pivot Losses'!$A$4:$G$535</definedName>
    <definedName name="Construction" localSheetId="4">#REF!</definedName>
    <definedName name="Construction" localSheetId="3">#REF!</definedName>
    <definedName name="Construction">#REF!</definedName>
    <definedName name="Construction_Type" localSheetId="4">#REF!</definedName>
    <definedName name="Construction_Type" localSheetId="3">#REF!</definedName>
    <definedName name="Construction_Type">#REF!</definedName>
    <definedName name="Contents">'[1]Property Statement of Values'!$N$4:$N$77</definedName>
    <definedName name="CrimeDeductibles" localSheetId="9">Crime!$D$32:$D$36</definedName>
    <definedName name="CrimeLimits" localSheetId="9">Crime!$C$32:$C$40</definedName>
    <definedName name="MemberContributions">'[2]Member Contributions'!$A$2:$L$99</definedName>
    <definedName name="MemberLimits">'[2]Member Limits and Deductibles'!$A$3:$O$99</definedName>
    <definedName name="sdf" localSheetId="4">#REF!</definedName>
    <definedName name="sdf" localSheetId="3">#REF!</definedName>
    <definedName name="sdf">#REF!</definedName>
    <definedName name="ValidInfo">'[3].'!$A$1:$A$2</definedName>
    <definedName name="Values">'[1]Property Statement of Values'!$L$4:$L$77</definedName>
    <definedName name="wew">'[4]Pivot Losses'!$A$4:$G$535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8" l="1"/>
  <c r="E3" i="1"/>
  <c r="D2" i="25"/>
  <c r="C2" i="34"/>
  <c r="E2" i="19"/>
  <c r="F2" i="16"/>
  <c r="E2" i="26"/>
  <c r="E2" i="4"/>
  <c r="E2" i="8"/>
  <c r="E2" i="35"/>
  <c r="E2" i="36"/>
  <c r="E2" i="7"/>
  <c r="O16" i="25"/>
  <c r="O12" i="25"/>
  <c r="O13" i="25"/>
  <c r="O14" i="25"/>
  <c r="O15" i="25"/>
  <c r="O17" i="25"/>
  <c r="O18" i="25"/>
  <c r="O19" i="25"/>
  <c r="J77" i="36"/>
  <c r="J76" i="36"/>
  <c r="I37" i="36"/>
  <c r="E74" i="1" s="1"/>
  <c r="J22" i="36"/>
  <c r="J53" i="7"/>
  <c r="H51" i="35"/>
  <c r="F74" i="1" s="1"/>
  <c r="B74" i="1"/>
  <c r="F11" i="34" l="1"/>
  <c r="I74" i="1" s="1"/>
  <c r="F10" i="34"/>
  <c r="F8" i="34"/>
  <c r="H74" i="1" s="1"/>
  <c r="F7" i="34"/>
  <c r="F6" i="34"/>
  <c r="F5" i="34"/>
  <c r="F9" i="34" l="1"/>
  <c r="G74" i="1" s="1"/>
  <c r="J35" i="4"/>
  <c r="H5" i="19"/>
  <c r="I10" i="16"/>
  <c r="K95" i="16" l="1"/>
  <c r="K86" i="16"/>
  <c r="K85" i="16"/>
  <c r="K84" i="16"/>
  <c r="K71" i="16"/>
  <c r="K70" i="16"/>
  <c r="K69" i="16"/>
  <c r="K30" i="16"/>
  <c r="J34" i="4" l="1"/>
  <c r="H7" i="19" l="1"/>
  <c r="H6" i="19"/>
  <c r="I13" i="4" l="1"/>
  <c r="H5" i="26"/>
  <c r="I12" i="16" l="1"/>
  <c r="I11" i="16"/>
  <c r="H6" i="26"/>
  <c r="H7" i="26"/>
  <c r="H8" i="26"/>
  <c r="H9" i="26"/>
  <c r="K51" i="1"/>
  <c r="I12" i="7"/>
  <c r="G17" i="8"/>
  <c r="G16" i="8"/>
  <c r="G13" i="8"/>
  <c r="I14" i="4"/>
  <c r="G14" i="4"/>
  <c r="G11" i="4"/>
  <c r="I10" i="4" l="1"/>
  <c r="I52" i="1"/>
  <c r="M9" i="25" l="1"/>
  <c r="N9" i="25"/>
  <c r="O21" i="25"/>
  <c r="O22" i="25"/>
  <c r="O23" i="25"/>
  <c r="O24" i="25"/>
  <c r="O25" i="25"/>
  <c r="O26" i="25"/>
  <c r="O27" i="25"/>
  <c r="O28" i="25"/>
  <c r="O29" i="25"/>
  <c r="O30" i="25"/>
  <c r="O31" i="25"/>
  <c r="O32" i="25"/>
  <c r="O33" i="25"/>
  <c r="O34" i="25"/>
  <c r="O35" i="25"/>
  <c r="O36" i="25"/>
  <c r="O37" i="25"/>
  <c r="O38" i="25"/>
  <c r="O39" i="25"/>
  <c r="O40" i="25"/>
  <c r="O41" i="25"/>
  <c r="O42" i="25"/>
  <c r="O43" i="25"/>
  <c r="O44" i="25"/>
  <c r="O45" i="25"/>
  <c r="O46" i="25"/>
  <c r="O47" i="25"/>
  <c r="O48" i="25"/>
  <c r="O49" i="25"/>
  <c r="O50" i="25"/>
  <c r="O51" i="25"/>
  <c r="O52" i="25"/>
  <c r="O53" i="25"/>
  <c r="O54" i="25"/>
  <c r="O55" i="25"/>
  <c r="O56" i="25"/>
  <c r="O57" i="25"/>
  <c r="O58" i="25"/>
  <c r="O59" i="25"/>
  <c r="O60" i="25"/>
  <c r="O61" i="25"/>
  <c r="O62" i="25"/>
  <c r="O63" i="25"/>
  <c r="O64" i="25"/>
  <c r="O65" i="25"/>
  <c r="O66" i="25"/>
  <c r="O67" i="25"/>
  <c r="O68" i="25"/>
  <c r="O69" i="25"/>
  <c r="O70" i="25"/>
  <c r="O71" i="25"/>
  <c r="O72" i="25"/>
  <c r="O73" i="25"/>
  <c r="O74" i="25"/>
  <c r="O75" i="25"/>
  <c r="O76" i="25"/>
  <c r="O77" i="25"/>
  <c r="O78" i="25"/>
  <c r="O79" i="25"/>
  <c r="O80" i="25"/>
  <c r="O81" i="25"/>
  <c r="O82" i="25"/>
  <c r="O83" i="25"/>
  <c r="O84" i="25"/>
  <c r="O85" i="25"/>
  <c r="O86" i="25"/>
  <c r="O87" i="25"/>
  <c r="O88" i="25"/>
  <c r="O89" i="25"/>
  <c r="O90" i="25"/>
  <c r="O91" i="25"/>
  <c r="O92" i="25"/>
  <c r="O93" i="25"/>
  <c r="O94" i="25"/>
  <c r="O95" i="25"/>
  <c r="O96" i="25"/>
  <c r="O97" i="25"/>
  <c r="O98" i="25"/>
  <c r="O99" i="25"/>
  <c r="O100" i="25"/>
  <c r="O101" i="25"/>
  <c r="O102" i="25"/>
  <c r="O103" i="25"/>
  <c r="O104" i="25"/>
  <c r="O105" i="25"/>
  <c r="O106" i="25"/>
  <c r="O107" i="25"/>
  <c r="O108" i="25"/>
  <c r="O109" i="25"/>
  <c r="O110" i="25"/>
  <c r="O111" i="25"/>
  <c r="O112" i="25"/>
  <c r="O113" i="25"/>
  <c r="O114" i="25"/>
  <c r="O115" i="25"/>
  <c r="O116" i="25"/>
  <c r="O117" i="25"/>
  <c r="O118" i="25"/>
  <c r="O119" i="25"/>
  <c r="O120" i="25"/>
  <c r="O121" i="25"/>
  <c r="O122" i="25"/>
  <c r="O123" i="25"/>
  <c r="O124" i="25"/>
  <c r="O125" i="25"/>
  <c r="O126" i="25"/>
  <c r="O127" i="25"/>
  <c r="O128" i="25"/>
  <c r="O129" i="25"/>
  <c r="O130" i="25"/>
  <c r="O131" i="25"/>
  <c r="O132" i="25"/>
  <c r="O133" i="25"/>
  <c r="O134" i="25"/>
  <c r="O135" i="25"/>
  <c r="O136" i="25"/>
  <c r="O137" i="25"/>
  <c r="O138" i="25"/>
  <c r="O139" i="25"/>
  <c r="O140" i="25"/>
  <c r="O141" i="25"/>
  <c r="O142" i="25"/>
  <c r="O143" i="25"/>
  <c r="O144" i="25"/>
  <c r="O145" i="25"/>
  <c r="O146" i="25"/>
  <c r="O147" i="25"/>
  <c r="O148" i="25"/>
  <c r="O149" i="25"/>
  <c r="O150" i="25"/>
  <c r="O151" i="25"/>
  <c r="O152" i="25"/>
  <c r="O153" i="25"/>
  <c r="O154" i="25"/>
  <c r="O155" i="25"/>
  <c r="O156" i="25"/>
  <c r="O157" i="25"/>
  <c r="O158" i="25"/>
  <c r="O159" i="25"/>
  <c r="O160" i="25"/>
  <c r="O161" i="25"/>
  <c r="O162" i="25"/>
  <c r="O163" i="25"/>
  <c r="O164" i="25"/>
  <c r="O165" i="25"/>
  <c r="O166" i="25"/>
  <c r="O167" i="25"/>
  <c r="O168" i="25"/>
  <c r="O169" i="25"/>
  <c r="O170" i="25"/>
  <c r="O171" i="25"/>
  <c r="O172" i="25"/>
  <c r="O173" i="25"/>
  <c r="O174" i="25"/>
  <c r="O175" i="25"/>
  <c r="O176" i="25"/>
  <c r="O177" i="25"/>
  <c r="O178" i="25"/>
  <c r="O179" i="25"/>
  <c r="O180" i="25"/>
  <c r="O181" i="25"/>
  <c r="O182" i="25"/>
  <c r="O183" i="25"/>
  <c r="O184" i="25"/>
  <c r="O185" i="25"/>
  <c r="O186" i="25"/>
  <c r="O187" i="25"/>
  <c r="O188" i="25"/>
  <c r="O189" i="25"/>
  <c r="O190" i="25"/>
  <c r="O191" i="25"/>
  <c r="O192" i="25"/>
  <c r="O193" i="25"/>
  <c r="O194" i="25"/>
  <c r="O195" i="25"/>
  <c r="O196" i="25"/>
  <c r="O197" i="25"/>
  <c r="O198" i="25"/>
  <c r="O199" i="25"/>
  <c r="O200" i="25"/>
  <c r="O201" i="25"/>
  <c r="O202" i="25"/>
  <c r="O203" i="25"/>
  <c r="O204" i="25"/>
  <c r="O205" i="25"/>
  <c r="O206" i="25"/>
  <c r="O207" i="25"/>
  <c r="O208" i="25"/>
  <c r="O209" i="25"/>
  <c r="O210" i="25"/>
  <c r="O211" i="25"/>
  <c r="O212" i="25"/>
  <c r="D9" i="25"/>
  <c r="O20" i="25"/>
  <c r="G8" i="4" l="1"/>
  <c r="L74" i="1"/>
  <c r="G9" i="4"/>
  <c r="J74" i="1"/>
  <c r="O9" i="25"/>
  <c r="G10" i="4" s="1"/>
</calcChain>
</file>

<file path=xl/sharedStrings.xml><?xml version="1.0" encoding="utf-8"?>
<sst xmlns="http://schemas.openxmlformats.org/spreadsheetml/2006/main" count="913" uniqueCount="585">
  <si>
    <t>Tab Links</t>
  </si>
  <si>
    <t>Introductory Page</t>
  </si>
  <si>
    <t>4) Property &amp; Inland Marine</t>
  </si>
  <si>
    <t xml:space="preserve">7) Auto Liability &amp; Auto PD </t>
  </si>
  <si>
    <t>Proposed Effective Date</t>
  </si>
  <si>
    <t>Proposed Expiration Date</t>
  </si>
  <si>
    <t>Date Quote is Needed</t>
  </si>
  <si>
    <t>Bid Date</t>
  </si>
  <si>
    <t>General Information</t>
  </si>
  <si>
    <t>1)</t>
  </si>
  <si>
    <t>2)</t>
  </si>
  <si>
    <t>3)</t>
  </si>
  <si>
    <t>4)</t>
  </si>
  <si>
    <t>Zip</t>
  </si>
  <si>
    <t>5)</t>
  </si>
  <si>
    <t>County:</t>
  </si>
  <si>
    <t>6)</t>
  </si>
  <si>
    <t>7)</t>
  </si>
  <si>
    <t>8)</t>
  </si>
  <si>
    <t xml:space="preserve">Do you have a risk manager?  </t>
  </si>
  <si>
    <t>9)</t>
  </si>
  <si>
    <t>Agency and Agent Information</t>
  </si>
  <si>
    <t>Name of Agent</t>
  </si>
  <si>
    <t>Name of Agency</t>
  </si>
  <si>
    <t>Line of Business</t>
  </si>
  <si>
    <t>Carrier</t>
  </si>
  <si>
    <t>Premium</t>
  </si>
  <si>
    <t>Limits</t>
  </si>
  <si>
    <t>Deductible</t>
  </si>
  <si>
    <t>AOP</t>
  </si>
  <si>
    <t>W/H</t>
  </si>
  <si>
    <t>Property - Inland Marine</t>
  </si>
  <si>
    <t>General Liability</t>
  </si>
  <si>
    <t>Auto Liability</t>
  </si>
  <si>
    <t>Auto Physical Damage</t>
  </si>
  <si>
    <t>Crime</t>
  </si>
  <si>
    <t>Law Enforcement</t>
  </si>
  <si>
    <t>Excess Liability</t>
  </si>
  <si>
    <t>Requested?</t>
  </si>
  <si>
    <t>Occurrence Limit</t>
  </si>
  <si>
    <t>Aggregate Limit</t>
  </si>
  <si>
    <t>Per Property Schedule</t>
  </si>
  <si>
    <t>N/A</t>
  </si>
  <si>
    <t>100/300/100</t>
  </si>
  <si>
    <t>Per Auto Schedule</t>
  </si>
  <si>
    <t>See Crime Section</t>
  </si>
  <si>
    <t>Excess Casualty Liability</t>
  </si>
  <si>
    <t>Do you allow for or authorize employees that are not commissioned peace officers or duly trained school resource officers (SROs) to carry or maintain weapons on campus?  If yes, please fill out the Law Enforcement tab.</t>
  </si>
  <si>
    <t>Submission Requirements</t>
  </si>
  <si>
    <t>The signing of this application does not bind the undersigned to purchase the insurance, nor does review of the application bind the insurance company to issue a policy.  The applicant does hereby agree that this policy, if issued, is issued in reliance upon the truth of this application, including all requested attachments, which will be incorporated into and made a part of this coverage document.</t>
  </si>
  <si>
    <t>WARNING:  Any person who knowingly and with intent to defraud the pool or other person files an application for coverage or statement of claim containing materially false information, or conceals for the purpose of misleading, information concerning any fact material thereto, commits a fraudulent act, which is a crime.</t>
  </si>
  <si>
    <t>Title</t>
  </si>
  <si>
    <t>Date</t>
  </si>
  <si>
    <t>Excess</t>
  </si>
  <si>
    <t xml:space="preserve"> </t>
  </si>
  <si>
    <t>Total</t>
  </si>
  <si>
    <t>Building Location</t>
  </si>
  <si>
    <t>Building Number</t>
  </si>
  <si>
    <t xml:space="preserve">Occupancy </t>
  </si>
  <si>
    <t>Address</t>
  </si>
  <si>
    <t>City</t>
  </si>
  <si>
    <t>State</t>
  </si>
  <si>
    <t>Construction Type</t>
  </si>
  <si>
    <t>Year Built</t>
  </si>
  <si>
    <t>Year Upgrade</t>
  </si>
  <si>
    <t>Area Sq Ft</t>
  </si>
  <si>
    <t>Stories</t>
  </si>
  <si>
    <t>Total Value</t>
  </si>
  <si>
    <t xml:space="preserve">Property and Inland Marine </t>
  </si>
  <si>
    <t>Building and Contents Coverage Limits and Deductibles:</t>
  </si>
  <si>
    <t>General Coverage</t>
  </si>
  <si>
    <t>Limit</t>
  </si>
  <si>
    <t xml:space="preserve">Business Income </t>
  </si>
  <si>
    <t>72 hours</t>
  </si>
  <si>
    <t>Flood (excluding zones A,V)</t>
  </si>
  <si>
    <t>Earthquake (excluding zones 1,2)</t>
  </si>
  <si>
    <t>Standard Limits</t>
  </si>
  <si>
    <t>Optional Limits</t>
  </si>
  <si>
    <t>Accounts Receivable</t>
  </si>
  <si>
    <t>Band Equipment and Uniforms</t>
  </si>
  <si>
    <t>Communications Equipment, Computers and Media</t>
  </si>
  <si>
    <t xml:space="preserve">Extra Expense  </t>
  </si>
  <si>
    <t>Fine Arts</t>
  </si>
  <si>
    <t>Miscellaneous Equipment</t>
  </si>
  <si>
    <t>Mobile, Portable or Contractors Equipment</t>
  </si>
  <si>
    <t>Personal Property in Transit (from Transportation)</t>
  </si>
  <si>
    <t>Valuable Papers and Records - Cost of Research</t>
  </si>
  <si>
    <t>Underwriting Questions, Loss Control, Risk Management</t>
  </si>
  <si>
    <t>Coverages</t>
  </si>
  <si>
    <t>Each Occurrence Limit</t>
  </si>
  <si>
    <t>Products -  Completed Operations - Aggregate</t>
  </si>
  <si>
    <t>Personal &amp; Advertising -  Injury Limit</t>
  </si>
  <si>
    <t>Employee Benefits Liability</t>
  </si>
  <si>
    <t>General Aggregate Limit (Other than products / completed ops)</t>
  </si>
  <si>
    <t>Damage to premises rented to you limit - any one premises</t>
  </si>
  <si>
    <t>Medical Expense Limit - any one claim</t>
  </si>
  <si>
    <t xml:space="preserve">Detail Questions </t>
  </si>
  <si>
    <t>Number of Employees?</t>
  </si>
  <si>
    <t>Average Daily Attendance</t>
  </si>
  <si>
    <t>Full-Time Enrollment (Community College only)</t>
  </si>
  <si>
    <t>Part-Time Enrollment (Community College only)</t>
  </si>
  <si>
    <t>Number of Teachers?</t>
  </si>
  <si>
    <t>Number of school nurses?</t>
  </si>
  <si>
    <t>Stadium Capacity?</t>
  </si>
  <si>
    <t>a. If so how many?</t>
  </si>
  <si>
    <t>Does the entity have legal counsel review all contracts prior to execution?</t>
  </si>
  <si>
    <t>Are all pieces of equipment and machinery equipped with appropriate safeguards?</t>
  </si>
  <si>
    <t>Is there a drivers education course offered?</t>
  </si>
  <si>
    <t>Does the applicant use, have or provide lessons for aircraft or watercraft?</t>
  </si>
  <si>
    <t>List athletic programs sponsored by the school.</t>
  </si>
  <si>
    <t xml:space="preserve">Football   </t>
  </si>
  <si>
    <t xml:space="preserve">Swimming   </t>
  </si>
  <si>
    <t xml:space="preserve">Baseball   </t>
  </si>
  <si>
    <t xml:space="preserve">Volleyball   </t>
  </si>
  <si>
    <t xml:space="preserve">Tennis   </t>
  </si>
  <si>
    <t xml:space="preserve">Track   </t>
  </si>
  <si>
    <t xml:space="preserve">Soccer   </t>
  </si>
  <si>
    <t xml:space="preserve">Basketball   </t>
  </si>
  <si>
    <t xml:space="preserve">Softball   </t>
  </si>
  <si>
    <t xml:space="preserve">Other   </t>
  </si>
  <si>
    <t>Are trampolines used?</t>
  </si>
  <si>
    <t>How many?</t>
  </si>
  <si>
    <t>Are Inflatable Structures used? (Bounce House, Waterslide, Etc.)</t>
  </si>
  <si>
    <t xml:space="preserve">Is there a policy regarding visitor check in? </t>
  </si>
  <si>
    <t>a.  Sign in/out of main office?</t>
  </si>
  <si>
    <t>b.  Are signs posted relating to this procedure?</t>
  </si>
  <si>
    <t>10)</t>
  </si>
  <si>
    <t>Does the school have a "zero tolerance" plan in place regarding violent behavior?</t>
  </si>
  <si>
    <t>11)</t>
  </si>
  <si>
    <t>Is applicant in compliance with the State and Federal asbestos standards?</t>
  </si>
  <si>
    <t>12)</t>
  </si>
  <si>
    <t>Does the applicant have a swimming pool?</t>
  </si>
  <si>
    <t>13)</t>
  </si>
  <si>
    <t>Does the school provide dormitories?</t>
  </si>
  <si>
    <t>If so, how many?</t>
  </si>
  <si>
    <t>14)</t>
  </si>
  <si>
    <t>Is there a hazing policy in force?</t>
  </si>
  <si>
    <t>Vehicle Type</t>
  </si>
  <si>
    <t>Authorized Signature</t>
  </si>
  <si>
    <t>Total Cost New</t>
  </si>
  <si>
    <t>Vehicle Number</t>
  </si>
  <si>
    <t>Year</t>
  </si>
  <si>
    <t>Make</t>
  </si>
  <si>
    <t>Vehicle ID</t>
  </si>
  <si>
    <t>Cost New</t>
  </si>
  <si>
    <t>Auto Liability Coverage</t>
  </si>
  <si>
    <t>Auto Liability Limits</t>
  </si>
  <si>
    <t>Auto Medical Payments Limits</t>
  </si>
  <si>
    <t xml:space="preserve">Uninsured / Underinsured Limits </t>
  </si>
  <si>
    <t>Garagekeepers Liability Limits</t>
  </si>
  <si>
    <t>Garagekeepers Liability Deductible</t>
  </si>
  <si>
    <t>Additional Coverage Provided</t>
  </si>
  <si>
    <t>Hired Physical Damage Limit</t>
  </si>
  <si>
    <t>Hired Physical Damage Deductible</t>
  </si>
  <si>
    <t>Are all owned or leased vehicles covered under this program?</t>
  </si>
  <si>
    <t>Do all bus drivers have a Commercial Drivers License (CDL)?</t>
  </si>
  <si>
    <t>Does the school employ drivers under the age of 25?</t>
  </si>
  <si>
    <t>Is there a vehicle maintenance program in place?</t>
  </si>
  <si>
    <t>Are buses used for student trips?</t>
  </si>
  <si>
    <t>Do you sponsor a Driver Education program?</t>
  </si>
  <si>
    <t>If so, are your vehicles equipped with dual controls?</t>
  </si>
  <si>
    <t>Crime Coverage</t>
  </si>
  <si>
    <t>Number of employees handling money</t>
  </si>
  <si>
    <t>Are Countersignatures required?</t>
  </si>
  <si>
    <t>Have you ever had a loss due to employee dishonesty?</t>
  </si>
  <si>
    <t>Do you reconcile bank accounts?</t>
  </si>
  <si>
    <t>Are two signatures required on all checks?</t>
  </si>
  <si>
    <t>How many Board members are to be elected or appointed to office this year?</t>
  </si>
  <si>
    <t>Single Member Districts</t>
  </si>
  <si>
    <t>At large</t>
  </si>
  <si>
    <t>What is your enrollment?</t>
  </si>
  <si>
    <t>Currently</t>
  </si>
  <si>
    <t>Last Year</t>
  </si>
  <si>
    <t>a.</t>
  </si>
  <si>
    <t>What is the percentage of students for the following:</t>
  </si>
  <si>
    <t xml:space="preserve">Special Education?  </t>
  </si>
  <si>
    <t xml:space="preserve">Disabled Students?  </t>
  </si>
  <si>
    <t>Do you have your own Law Enforcement or Security Department?</t>
  </si>
  <si>
    <t>Employees?</t>
  </si>
  <si>
    <t>Contracted?</t>
  </si>
  <si>
    <t>Current Budget:</t>
  </si>
  <si>
    <t>Revenue</t>
  </si>
  <si>
    <t>Expenditures</t>
  </si>
  <si>
    <t xml:space="preserve">Does your current Educators Legal Liability coverage have a Retroactive Date?  </t>
  </si>
  <si>
    <t>Has your Educators Legal Liability coverage ever been denied, canceled or non-renewed?</t>
  </si>
  <si>
    <t>Are any new school campuses opening in the next 24 months?</t>
  </si>
  <si>
    <t>Any school closings or school mergers expected in the next 12 months?</t>
  </si>
  <si>
    <t>Are any campus closings expected in the next 24 months?</t>
  </si>
  <si>
    <t>Strike, slowdown or other disruptions?</t>
  </si>
  <si>
    <t xml:space="preserve">b.  </t>
  </si>
  <si>
    <t>Layoff or staff reductions?</t>
  </si>
  <si>
    <t xml:space="preserve">c.  </t>
  </si>
  <si>
    <t>Has any person alleged sexual molestations/abuse against any:</t>
  </si>
  <si>
    <t>student?</t>
  </si>
  <si>
    <t>b.</t>
  </si>
  <si>
    <t>employee?</t>
  </si>
  <si>
    <t>other?</t>
  </si>
  <si>
    <t>Do you have policies and procedures regarding sexual abuse and molestation/sexual harassment?</t>
  </si>
  <si>
    <t>Are policies reviewed by attorney or provided by the TASB loss control site?</t>
  </si>
  <si>
    <t>Date the policies were last modified/updated</t>
  </si>
  <si>
    <t>Do policies and procedures include an incident reporting and follow-up mechanism?</t>
  </si>
  <si>
    <t>Are records maintained documenting adherence to all applicable policies and procedures, e.g., hiring and screening, code of conduct, training, incident and follow-up procedures?</t>
  </si>
  <si>
    <t>Has a mechanism been developed to ensure that sexual abuse/harassment prevention policies and procedures are implemented and enforced throughout the organization?</t>
  </si>
  <si>
    <t>Have written procedures encompassing rules, a code of conduct and disciplinary measures been established for all staff and or volunteers which clearly define the policy and consequences of non-adherence?</t>
  </si>
  <si>
    <t>Are standard applications used for all prospective employees or volunteers?</t>
  </si>
  <si>
    <t>Please provide a copy of the procedures or the web link.</t>
  </si>
  <si>
    <t>Do you have policies and procedures for drug testing:</t>
  </si>
  <si>
    <t>students?</t>
  </si>
  <si>
    <t>bus drivers?</t>
  </si>
  <si>
    <t>other employees?</t>
  </si>
  <si>
    <t xml:space="preserve">Do you have a policy concerning: </t>
  </si>
  <si>
    <t>When did you last update your policies and procedures?</t>
  </si>
  <si>
    <t>What is your average class size?</t>
  </si>
  <si>
    <t>For which services does your entity contract with independent contractors?</t>
  </si>
  <si>
    <t xml:space="preserve">Food   </t>
  </si>
  <si>
    <t xml:space="preserve">Accounting / Financial   </t>
  </si>
  <si>
    <t xml:space="preserve">Transportation   </t>
  </si>
  <si>
    <t xml:space="preserve">Specialized Education   </t>
  </si>
  <si>
    <t xml:space="preserve">Custodial / Janitorial   </t>
  </si>
  <si>
    <t xml:space="preserve">Clerical / Administrative   </t>
  </si>
  <si>
    <t xml:space="preserve">Medical / Health Care   </t>
  </si>
  <si>
    <t xml:space="preserve">Extracurricular activities   </t>
  </si>
  <si>
    <t>Do you require all subcontractors to carry their own liability coverage?</t>
  </si>
  <si>
    <t>Do you require all subcontractors to include you as an Additional Insured?</t>
  </si>
  <si>
    <t>ATTACHMENT:  Please provide a copy of your current student handbook or verify that handbook is provided on-line.</t>
  </si>
  <si>
    <t>ATTACHMENT:  Please provide copy of your current employment manual or verify that TASB on-Line policies and procedures are used, including policies and procedures pertaining to sexual harassment, discrimination, and employee grievances, and your current EEOC log.</t>
  </si>
  <si>
    <t>Loss History</t>
  </si>
  <si>
    <t>Does any board member, employee or volunteer have any knowledge of any negligent act, error, omissions, or breach of duty which may reasonably be expected to give rise to a claim?</t>
  </si>
  <si>
    <t>Has any person, former employee or job applicant made a threat of claim alleging unfair or improper treatment regarding hiring, salary, advancement, demotion, suspensions or termination?</t>
  </si>
  <si>
    <t>Have you received any employment-related inquiry, complaint or charge from any municipal, state or federal regularity authority or governmental entity?</t>
  </si>
  <si>
    <t>ATTACHMENT:  Please provide a currently valued copy of your Educational Institutions and Employment Practices Liability Loss Runs for the past 5 years.  NOTE: Your current and previous carriers are obligated and required to forward currently valued loss runs at your request.</t>
  </si>
  <si>
    <t>Law Enforcement Liability</t>
  </si>
  <si>
    <t>Expiration date</t>
  </si>
  <si>
    <t>c.</t>
  </si>
  <si>
    <t>d.</t>
  </si>
  <si>
    <t>e.</t>
  </si>
  <si>
    <t>When was your law enforcement agency established?</t>
  </si>
  <si>
    <t>Is there any moonlighting in bars or taverns?</t>
  </si>
  <si>
    <t>Number</t>
  </si>
  <si>
    <t>Hiring and Training</t>
  </si>
  <si>
    <t xml:space="preserve">Please select the minimum educational requirements for applicants. </t>
  </si>
  <si>
    <t>High School</t>
  </si>
  <si>
    <t>GED</t>
  </si>
  <si>
    <t>Bachelor's Degree</t>
  </si>
  <si>
    <t>Written Exam</t>
  </si>
  <si>
    <t>Psychological Exam</t>
  </si>
  <si>
    <t>Professional Psychological Evaluation</t>
  </si>
  <si>
    <t>Background &amp; Employment Investigation</t>
  </si>
  <si>
    <t>Do all law enforcement officers meet your state's minimum standards for training and receive certification prior to assignment to regular street duty?</t>
  </si>
  <si>
    <t>Is all employee training, both past and present, documented and kept on file?</t>
  </si>
  <si>
    <t>Baton / PR 24 / ASP?</t>
  </si>
  <si>
    <t>Chemical Irritants?</t>
  </si>
  <si>
    <t>Stun gun / Taser?</t>
  </si>
  <si>
    <t xml:space="preserve">Carotid Control Hold?  </t>
  </si>
  <si>
    <t>How often are officers re-certified for their firearms?</t>
  </si>
  <si>
    <t>First Aid?</t>
  </si>
  <si>
    <t>CPR?</t>
  </si>
  <si>
    <t>Use of defibrillators?</t>
  </si>
  <si>
    <t>Policies and Procedures</t>
  </si>
  <si>
    <t>Do you maintain a formal Policies and Procedures Manual?</t>
  </si>
  <si>
    <t>Do all employees maintain their own copy?</t>
  </si>
  <si>
    <t>When was your manual originally assembled?</t>
  </si>
  <si>
    <t>When was your manual last updated?</t>
  </si>
  <si>
    <t>Use of deadly force?</t>
  </si>
  <si>
    <t>Use of non deadly force?</t>
  </si>
  <si>
    <t>Search and seizure?</t>
  </si>
  <si>
    <t>Intoxicated arrestees?</t>
  </si>
  <si>
    <t>Off-duty employment?</t>
  </si>
  <si>
    <t>Does any official or employee have any knowledge of any fact, circumstance or situation which might reasonably be expected to give rise to a claim? If yes, please attach a narrative summary with details.</t>
  </si>
  <si>
    <t>Note: Training must be done by a firm that is certified by the Texas Commission on Law Enforcement (TCOLE). You may search at this site: http://www.tcole.texas.gov/content/training-providers</t>
  </si>
  <si>
    <t>PEAT - Armed Educator Requirements</t>
  </si>
  <si>
    <t>Each armed educator must complete the School Marshall training program as outlined TX Education Code 37.0811 or the School Safety Training otherwise known as the Guardian Program TX Govt Code 411.1901. Each individual must obtain and maintain the Guardian or Marshall certification.</t>
  </si>
  <si>
    <t>Obtain a handgun certificate based on state requirements.</t>
  </si>
  <si>
    <t>Maintain training requirements and certification. A copy of each armed individuals certificate must be sent to our office every year.</t>
  </si>
  <si>
    <t>Create a Policies and Procedures manual specifically addressing the proper conduct of armed educators on school premises.</t>
  </si>
  <si>
    <t>Training must be done by a firm that is certified by the Texas Commission on Law Enforcement (TCOLE). You may search at this site: http://www.tcole.texas.gov/content/training-providers</t>
  </si>
  <si>
    <t>Fully completed, signed dated Armed Educators Endt. PEAT-LEL-200007 (01-22)</t>
  </si>
  <si>
    <t>ENDORSEMENT – ARMED EDUCATORS</t>
  </si>
  <si>
    <t>This endorsement modifies insurance provided under the following:</t>
  </si>
  <si>
    <t>Law Enforcement Liability Coverage Form</t>
  </si>
  <si>
    <t>It is understood and agreed that the terms “Law Enforcement” or “Law Enforcement Activities” as used in this policy mean only the actions described below of an employee of the Named Insured, who is specifically named in the Schedule of Approved Personnel below and is not a commissioned law enforcement officer (“Approved Personnel”). The Approved Personnel must possess a current and verifiable permit to carry a concealed weapon as stipulated by the local, state and/or other governmental regulatory body, and be approved by the Named Insured for the possession of such weapon on school premises. Law Enforcement Activities is limited to (and this coverage under this policy only applies to) the lawful and intentional discharge of the concealed weapon of an Approved Personnel in a life-threatening situation for the purpose of responding to an assault by an armed assailant in defense of students, faculty and/or authorized visitors while on properties owned and controlled by the Named Insured and for which such Approved Personnel:</t>
  </si>
  <si>
    <r>
      <t>a)</t>
    </r>
    <r>
      <rPr>
        <sz val="7"/>
        <rFont val="Times New Roman"/>
        <family val="1"/>
      </rPr>
      <t xml:space="preserve">    </t>
    </r>
    <r>
      <rPr>
        <sz val="10"/>
        <rFont val="Arial"/>
        <family val="2"/>
      </rPr>
      <t>prior to engaging in such Law Endorsement Activities; and</t>
    </r>
  </si>
  <si>
    <t>Schedule of Approved Personnel</t>
  </si>
  <si>
    <t>Name of Individual</t>
  </si>
  <si>
    <t>Date of Certification</t>
  </si>
  <si>
    <t>All other terms and conditions of this policy remain unchanged.</t>
  </si>
  <si>
    <t>Excess Liability Coverages</t>
  </si>
  <si>
    <t>Underlying Coverages</t>
  </si>
  <si>
    <t>Total Underlying and Excess Limit Combined</t>
  </si>
  <si>
    <t>Educators Legal Liability</t>
  </si>
  <si>
    <t>Notes:</t>
  </si>
  <si>
    <t xml:space="preserve">   $1,000,000 Underlying limit is required for excess liability limits.</t>
  </si>
  <si>
    <t>*Only complete this section if:</t>
  </si>
  <si>
    <t>I. General Information</t>
  </si>
  <si>
    <t>II. Financial / Bond Information</t>
  </si>
  <si>
    <t>III. Insurance Information</t>
  </si>
  <si>
    <t>IV. Institution Profile</t>
  </si>
  <si>
    <t>V. Sexual Abuse and Molestation/Harassment</t>
  </si>
  <si>
    <t>VII. Loss History</t>
  </si>
  <si>
    <t>Positions To Be Insured</t>
  </si>
  <si>
    <t>Do you currently carry law enforcement liability coverage? If yes please specify:</t>
  </si>
  <si>
    <t>Please complete the following by accounting for each employee only once in their primary classification.</t>
  </si>
  <si>
    <r>
      <rPr>
        <b/>
        <i/>
        <sz val="16"/>
        <rFont val="Arial"/>
        <family val="2"/>
      </rPr>
      <t xml:space="preserve">Armed Educators </t>
    </r>
    <r>
      <rPr>
        <b/>
        <i/>
        <sz val="11"/>
        <rFont val="Arial"/>
        <family val="2"/>
      </rPr>
      <t xml:space="preserve">- Do you allow for or authorize employees (Certified Guardians or Marshalls) that are not commissioned peace officers or duly trained school resource officers (SROs) to carry or maintain weapons on campus?
</t>
    </r>
    <r>
      <rPr>
        <b/>
        <i/>
        <sz val="14"/>
        <rFont val="Arial"/>
        <family val="2"/>
      </rPr>
      <t xml:space="preserve">If yes, you must complete section II </t>
    </r>
    <r>
      <rPr>
        <b/>
        <i/>
        <sz val="11"/>
        <rFont val="Arial"/>
        <family val="2"/>
      </rPr>
      <t>(at the bottom)</t>
    </r>
    <r>
      <rPr>
        <b/>
        <i/>
        <sz val="14"/>
        <rFont val="Arial"/>
        <family val="2"/>
      </rPr>
      <t>.</t>
    </r>
  </si>
  <si>
    <t>I. Certified Police Officers</t>
  </si>
  <si>
    <t xml:space="preserve"> (Please note that only certified Guardians or Marshalls will be considered for coverage.)</t>
  </si>
  <si>
    <t>a.  How many?</t>
  </si>
  <si>
    <t>Storage Address</t>
  </si>
  <si>
    <t>To be signed at binding</t>
  </si>
  <si>
    <t>Are bus drivers:</t>
  </si>
  <si>
    <t>Are Separate persons making deposits and withdrawals?</t>
  </si>
  <si>
    <t>Retroactive Date if any; NA if none</t>
  </si>
  <si>
    <t xml:space="preserve">Please send your application in Excel format. </t>
  </si>
  <si>
    <t>Is there a sexual abuse prevention program or policy in effect?</t>
  </si>
  <si>
    <t>Yellow cells indicate formulas.
Please do not type inside these cells.</t>
  </si>
  <si>
    <t xml:space="preserve"> Full/Part Time</t>
  </si>
  <si>
    <t>Gen Info</t>
  </si>
  <si>
    <t>Full Time</t>
  </si>
  <si>
    <t>Part Time</t>
  </si>
  <si>
    <t>Yes No Drop Down Box (2 cells)</t>
  </si>
  <si>
    <t>Excluded</t>
  </si>
  <si>
    <t>Cell value &lt; 1</t>
  </si>
  <si>
    <t>Type of cell</t>
  </si>
  <si>
    <t>Free Response</t>
  </si>
  <si>
    <t>Drop Down</t>
  </si>
  <si>
    <t>Cell contains a blank value</t>
  </si>
  <si>
    <t>Dependent on "No"</t>
  </si>
  <si>
    <t>Formula: =(Select independent cell)='Data Validation'!$C$19</t>
  </si>
  <si>
    <t>Total Building Values</t>
  </si>
  <si>
    <t>Total Content Values</t>
  </si>
  <si>
    <t>Important</t>
  </si>
  <si>
    <t>$100,000/$300,000/$100,000</t>
  </si>
  <si>
    <t>$30,000/$60,000/$25,000</t>
  </si>
  <si>
    <t>$100,000 CSL</t>
  </si>
  <si>
    <t>Yes No Drop Down Box (1 cell)</t>
  </si>
  <si>
    <t>CPA How often?</t>
  </si>
  <si>
    <t>more than 1 per yr</t>
  </si>
  <si>
    <t>1 per yr</t>
  </si>
  <si>
    <t>1 per 2 yrs</t>
  </si>
  <si>
    <t>Less than 1 per 2 yrs</t>
  </si>
  <si>
    <t>NA</t>
  </si>
  <si>
    <t>Physical address</t>
  </si>
  <si>
    <t>County</t>
  </si>
  <si>
    <t>Mailing address (if same type NA)</t>
  </si>
  <si>
    <t xml:space="preserve">Phone </t>
  </si>
  <si>
    <t>Contact Person</t>
  </si>
  <si>
    <t>Name of Risk Manager</t>
  </si>
  <si>
    <t>Phone</t>
  </si>
  <si>
    <t>Email Address</t>
  </si>
  <si>
    <t>Fax</t>
  </si>
  <si>
    <t>Standard</t>
  </si>
  <si>
    <t>Optional</t>
  </si>
  <si>
    <t>#C9E7A7</t>
  </si>
  <si>
    <t>Green</t>
  </si>
  <si>
    <t>Are any rivers, streams, lakes within 1 mile of any locations? If yes, please list their names.</t>
  </si>
  <si>
    <t>Is there National Flood Insurance Program Coverage in place? If yes, what is the limit?</t>
  </si>
  <si>
    <t>Has district ever been cited for violation of building codes?</t>
  </si>
  <si>
    <t>Did you identify sprinklered buildings on the property schedule?</t>
  </si>
  <si>
    <t>Amount of Excess Limit Requested if applicable.</t>
  </si>
  <si>
    <t>Requesting Excess Limit?</t>
  </si>
  <si>
    <t>Do you authorize off-duty employment? If so, who authorizes?</t>
  </si>
  <si>
    <t>Do you want coverage for moonlighting? If yes, please attach a list of all authorized employers.</t>
  </si>
  <si>
    <t>Are you party to any Mutual Aid Agreements? If yes, with whom?</t>
  </si>
  <si>
    <t>Has any claim been made against the entity, or any person in their capacity as an official or employee of the entity, in the last 5 years? If yes, please attach a narrative summary with details and status.</t>
  </si>
  <si>
    <r>
      <t xml:space="preserve">At what facility did the training take place?
</t>
    </r>
    <r>
      <rPr>
        <b/>
        <sz val="10"/>
        <rFont val="Arial"/>
        <family val="2"/>
      </rPr>
      <t>Please provide a copy of all certificates.</t>
    </r>
  </si>
  <si>
    <t>Do Guardians/Marshalls keep their weapons on their person while acting in their official capacity for the named member?  If no, please explain where and how weapons are secured.</t>
  </si>
  <si>
    <r>
      <t xml:space="preserve">Do you have a Policies and Procedures manual specifically addressing the proper conduct of armed educators on school premises? </t>
    </r>
    <r>
      <rPr>
        <b/>
        <sz val="10"/>
        <rFont val="Arial"/>
        <family val="2"/>
      </rPr>
      <t>If yes, please attach a copy. If no, please explain.</t>
    </r>
  </si>
  <si>
    <t>=IF(AND(D7&gt;=3,F7&lt;3000,G7&gt;1979),"Check","")</t>
  </si>
  <si>
    <t>30 hrs of college</t>
  </si>
  <si>
    <t>60 hrs of college</t>
  </si>
  <si>
    <t>Have you had on-site monitoring visits by State or Federal Regulatory Agencies? If yes, provide name of agency and purpose of visit.  Forward any written evaluations or reports of the agency findings.</t>
  </si>
  <si>
    <t>Do you expect budget reductions? If yes, when and how much?</t>
  </si>
  <si>
    <t>b. If yes, what is the name of the outside agency?</t>
  </si>
  <si>
    <t xml:space="preserve">a. If not, do you contract with an outside agency for these services?  </t>
  </si>
  <si>
    <t>Explain any surplus or deficit.</t>
  </si>
  <si>
    <t>Are you following TASB recommended Sexual Abuse and Molestation policies and procedures?</t>
  </si>
  <si>
    <t>ELL</t>
  </si>
  <si>
    <t>web link</t>
  </si>
  <si>
    <t>Do you expect staff reductions in the next 12 months?  If yes, has your attorney reviewed the plans for staff reductions?</t>
  </si>
  <si>
    <t>Have special education hearings taken place in the last 12 months? If yes, how many?</t>
  </si>
  <si>
    <t>Do you allow strip searches of students?</t>
  </si>
  <si>
    <t>Are buses used for non-student/livery activities?  If yes, please explain.</t>
  </si>
  <si>
    <t xml:space="preserve"> If yes, what is the radius of operation?</t>
  </si>
  <si>
    <t>For any cell that is not applicable please type NA.</t>
  </si>
  <si>
    <t>Any other grandstands with capacity over 5,000?</t>
  </si>
  <si>
    <t>Name of Entity</t>
  </si>
  <si>
    <t>Type of Entity</t>
  </si>
  <si>
    <t>General Info</t>
  </si>
  <si>
    <t>School District</t>
  </si>
  <si>
    <t>Community College</t>
  </si>
  <si>
    <t>Educational Service Center</t>
  </si>
  <si>
    <t>Gen</t>
  </si>
  <si>
    <t>2% Min $100,000</t>
  </si>
  <si>
    <t>2% Min $150,000</t>
  </si>
  <si>
    <t>2% Min $250,000</t>
  </si>
  <si>
    <t>2% Min $500,000</t>
  </si>
  <si>
    <t>3% Min $100,000</t>
  </si>
  <si>
    <t>3% Min $150,000</t>
  </si>
  <si>
    <t>3% Min $250,000</t>
  </si>
  <si>
    <t>3% Min $500,000</t>
  </si>
  <si>
    <t>4% Min $100,000</t>
  </si>
  <si>
    <t>4% Min $150,000</t>
  </si>
  <si>
    <t>4% Min $250,000</t>
  </si>
  <si>
    <t>4% Min $500,000</t>
  </si>
  <si>
    <t>5% Min $500,000</t>
  </si>
  <si>
    <t>Gen W/H Deductible</t>
  </si>
  <si>
    <t>LEL Occurrence Limit</t>
  </si>
  <si>
    <t>Business Income</t>
  </si>
  <si>
    <t>Flood/Earthquake</t>
  </si>
  <si>
    <t>Is your manual regularly reviewed by competent legal counsel? If no, please explain.</t>
  </si>
  <si>
    <t>If yes, by whom?</t>
  </si>
  <si>
    <t>Charter School</t>
  </si>
  <si>
    <t>Are all firearms taken home every night or after each school activity? If no, please explain where and how weapons are secured.</t>
  </si>
  <si>
    <t>Total Values/AOP Deductible</t>
  </si>
  <si>
    <r>
      <t xml:space="preserve">Sublimits </t>
    </r>
    <r>
      <rPr>
        <sz val="11"/>
        <rFont val="Arial"/>
        <family val="2"/>
      </rPr>
      <t>Instructions: Please type in optional limits (higher limits may increase contribution). Default will be standard limits.</t>
    </r>
  </si>
  <si>
    <t>Is there any woodworking or spray painting done on premises? If yes, please explain protective equipment used or safety training required.</t>
  </si>
  <si>
    <t>b.  Does the applicant allow public use?</t>
  </si>
  <si>
    <t>c.  Are signs posted relating to this procedure?</t>
  </si>
  <si>
    <t>d.  Height of diving boards</t>
  </si>
  <si>
    <t>Armed Educators (Guardian Certificates &amp; CURRENT License to Carry) at binding</t>
  </si>
  <si>
    <r>
      <t>b)</t>
    </r>
    <r>
      <rPr>
        <sz val="7"/>
        <rFont val="Times New Roman"/>
        <family val="1"/>
      </rPr>
      <t xml:space="preserve">    </t>
    </r>
    <r>
      <rPr>
        <sz val="10"/>
        <rFont val="Arial"/>
        <family val="2"/>
      </rPr>
      <t xml:space="preserve">at the specific event in which the Law Enforcement Activities took place.   </t>
    </r>
  </si>
  <si>
    <t>e.  Minimum number of lifeguards on duty</t>
  </si>
  <si>
    <t>Auto deductible</t>
  </si>
  <si>
    <t>(Values are automatically filled from previous worksheet)</t>
  </si>
  <si>
    <t>more than 4</t>
  </si>
  <si>
    <t>When were written policies and procedures pertaining to the following last updated:</t>
  </si>
  <si>
    <t>Are they trained &amp; authorized in the use of:</t>
  </si>
  <si>
    <t>Trained and authorized</t>
  </si>
  <si>
    <t>Have all armed staff members obtained a License to Carry certificate based on state requirements?</t>
  </si>
  <si>
    <t>Do you have an outside CPA conduct an annual audit as per TEA requirements?</t>
  </si>
  <si>
    <t xml:space="preserve">Do you follow written policies regarding in-service training or continuing education for all officers? </t>
  </si>
  <si>
    <t>If yes, how many hours per year?</t>
  </si>
  <si>
    <t>=$I$69&lt;=TODAY()-1825</t>
  </si>
  <si>
    <t>Older than 5 yrs</t>
  </si>
  <si>
    <t>Standard?
Underlying Limit</t>
  </si>
  <si>
    <t>If yes, what is it?</t>
  </si>
  <si>
    <t xml:space="preserve">Does your current policy provide coverage for employment related practices? </t>
  </si>
  <si>
    <t>VI. Additional Information EPLI (Employment Practices Liability Insurance) and Operational</t>
  </si>
  <si>
    <t>Have EEOC (Equal Employment Opportunity Commission) or similar state hearings taken place in the last 12 months? If yes, how many?</t>
  </si>
  <si>
    <t>Have administrative hearings or appeals taken place in the past 12 months? If yes, how many?</t>
  </si>
  <si>
    <t>Do background checks include checks with National Sexual Offender Regstry, State Police, State Department of Social Services, or similar public agencies?</t>
  </si>
  <si>
    <t>Do you conduct background investigations on all subcontractors before contracting?</t>
  </si>
  <si>
    <t>Coverage w/ Armed Ed.</t>
  </si>
  <si>
    <t>Coverage w/o Armed Ed.</t>
  </si>
  <si>
    <r>
      <t xml:space="preserve">Expiring Coverage - </t>
    </r>
    <r>
      <rPr>
        <sz val="10"/>
        <rFont val="Arial"/>
        <family val="2"/>
      </rPr>
      <t>For any cell that is not applicable please type N/A.</t>
    </r>
  </si>
  <si>
    <r>
      <t xml:space="preserve">Coverage Requested - </t>
    </r>
    <r>
      <rPr>
        <sz val="10"/>
        <rFont val="Arial"/>
        <family val="2"/>
      </rPr>
      <t>For any cell that is not applicable please type N/A.</t>
    </r>
  </si>
  <si>
    <t>1. Please send your application in Excel format. 
2. Please complete entire application.
3. With your application we will also need the additional submission requirements below.</t>
  </si>
  <si>
    <t>Educators Legal</t>
  </si>
  <si>
    <t>Public Educators Association of Texas
New Business Application</t>
  </si>
  <si>
    <r>
      <t xml:space="preserve">GL Deductible </t>
    </r>
    <r>
      <rPr>
        <sz val="9"/>
        <rFont val="Arial"/>
        <family val="2"/>
      </rPr>
      <t>(prepopulated from Gen tab)</t>
    </r>
  </si>
  <si>
    <t>Instructions</t>
  </si>
  <si>
    <t>Please fill out the entire application completely beginning with the Gen tab.</t>
  </si>
  <si>
    <t>Gen - General Info</t>
  </si>
  <si>
    <t>GL - General Liability</t>
  </si>
  <si>
    <t>LEL - Law Enforcement Liability</t>
  </si>
  <si>
    <t>Arm-Ed - Armed Educators</t>
  </si>
  <si>
    <t>Auto SOV - Auto Statement of Values</t>
  </si>
  <si>
    <t>Auto PD-Lia - Auto Property Damage-Liability</t>
  </si>
  <si>
    <t>Prop SOV - Property Statement of Values</t>
  </si>
  <si>
    <t>Property-Inland Marine</t>
  </si>
  <si>
    <t>ELL - Educators Legal Liability</t>
  </si>
  <si>
    <t>If this cell appears, please explain or follow instructions.</t>
  </si>
  <si>
    <r>
      <rPr>
        <sz val="10"/>
        <rFont val="Arial"/>
        <family val="2"/>
      </rPr>
      <t>Date</t>
    </r>
    <r>
      <rPr>
        <b/>
        <sz val="10"/>
        <rFont val="Arial"/>
        <family val="2"/>
      </rPr>
      <t xml:space="preserve"> </t>
    </r>
    <r>
      <rPr>
        <b/>
        <sz val="11"/>
        <rFont val="Arial"/>
        <family val="2"/>
      </rPr>
      <t>--/--/----</t>
    </r>
  </si>
  <si>
    <t>Public Educators Association of Texas
New Member Application</t>
  </si>
  <si>
    <t>f.   Are the lifeguards certified?</t>
  </si>
  <si>
    <t>Signature</t>
  </si>
  <si>
    <t xml:space="preserve">Auto Physical Damage &amp; Auto Liability </t>
  </si>
  <si>
    <t>Are buses parked in a secure, gated and well-lit area?</t>
  </si>
  <si>
    <t>This endorsement, effective 12:01 am,  forms a part of the Coverage Document when bound.</t>
  </si>
  <si>
    <t>Light blue cells indicate that the cell must be populated.</t>
  </si>
  <si>
    <t>NOT AUTHORIZED</t>
  </si>
  <si>
    <t>B - Bus</t>
  </si>
  <si>
    <t>P - Private Passenger</t>
  </si>
  <si>
    <t>T - Truck / Van</t>
  </si>
  <si>
    <t>TR - Trailer</t>
  </si>
  <si>
    <t>Contents Value</t>
  </si>
  <si>
    <t>Buildings Value</t>
  </si>
  <si>
    <t>Is there any 100 year flood plain exposure within the boundaries of the entity? If yes, please explain where.</t>
  </si>
  <si>
    <t>Are students only allowed to use specialized machinery in supervised situations?</t>
  </si>
  <si>
    <t>Auto Statement of Values</t>
  </si>
  <si>
    <t>Property Statement of Values</t>
  </si>
  <si>
    <t>The undersigned being authorized by, and acting on behalf of, the applicant and all persons or concerns seeking insurance, has read and understands this application, and declares that all statements set forth herein are true, complete and accurate.  The undersigned further declares and represents that any occurrence or event taking place prior to the inception of the policy applied for, which may render inaccurate, untrue or incomplete any statement made herein will immediately be reported in writing to the POOL.  The undersigned acknowledges and agrees that the applicant's submission and POOL's receipt of such written report, prior to the inception of the policy applied for, is a condition precedent to coverage.</t>
  </si>
  <si>
    <t>every year</t>
  </si>
  <si>
    <t>every 2 years</t>
  </si>
  <si>
    <t>every 3 years</t>
  </si>
  <si>
    <t>more than every 3 years</t>
  </si>
  <si>
    <r>
      <t xml:space="preserve">are performing such Law Enforcement Activities at the specific request of the </t>
    </r>
    <r>
      <rPr>
        <b/>
        <sz val="10"/>
        <rFont val="Arial"/>
        <family val="2"/>
      </rPr>
      <t>Named Insured</t>
    </r>
    <r>
      <rPr>
        <sz val="10"/>
        <rFont val="Arial"/>
        <family val="2"/>
      </rPr>
      <t>;</t>
    </r>
    <r>
      <rPr>
        <b/>
        <sz val="10"/>
        <rFont val="Arial"/>
        <family val="2"/>
      </rPr>
      <t xml:space="preserve"> </t>
    </r>
  </si>
  <si>
    <t>are understood to be acting in an official capacity for the Named Insured prior to engaging in such Law Enforcement Activities; and</t>
  </si>
  <si>
    <r>
      <t xml:space="preserve">have agreed to be compensated by the </t>
    </r>
    <r>
      <rPr>
        <b/>
        <sz val="10"/>
        <rFont val="Arial"/>
        <family val="2"/>
      </rPr>
      <t>Named Insured</t>
    </r>
    <r>
      <rPr>
        <sz val="10"/>
        <rFont val="Arial"/>
        <family val="2"/>
      </rPr>
      <t xml:space="preserve"> for serving in the Law Enforcement role: </t>
    </r>
  </si>
  <si>
    <t>1% Min $100,000</t>
  </si>
  <si>
    <t>1% Min $150,000</t>
  </si>
  <si>
    <t>1% Min $250,000</t>
  </si>
  <si>
    <t>Wind/Hail Deductible</t>
  </si>
  <si>
    <t>Certain cells on individual lines of coverage are prepopulated from your selection.</t>
  </si>
  <si>
    <t xml:space="preserve">Thank you for your continued interest in the Public Educators Association of Texas. We look forward to working with you! </t>
  </si>
  <si>
    <t>Exposure Summary</t>
  </si>
  <si>
    <t>Number of Police</t>
  </si>
  <si>
    <t>Number of Armed-Educators</t>
  </si>
  <si>
    <t>Total Number of Vehicles</t>
  </si>
  <si>
    <t>Number of Trailers</t>
  </si>
  <si>
    <t>Total Insurable Value Contents</t>
  </si>
  <si>
    <t>Total Insurable Value Building</t>
  </si>
  <si>
    <t>How often are officers recertified for their firearms?</t>
  </si>
  <si>
    <t>Are all armed staff members trained as outlined in TX Education Code 37.0811 or the School Safety Training otherwise known as the Guardian Program TX Govt Code 411.1901?</t>
  </si>
  <si>
    <t>Total # of Vehicles</t>
  </si>
  <si>
    <t>Total Number of Armed Educators</t>
  </si>
  <si>
    <t>Auto SOV</t>
  </si>
  <si>
    <t>B</t>
  </si>
  <si>
    <t>P</t>
  </si>
  <si>
    <t>T</t>
  </si>
  <si>
    <t>TR</t>
  </si>
  <si>
    <t>Total Value of Vehicles</t>
  </si>
  <si>
    <t>General Information Section</t>
  </si>
  <si>
    <t>Y</t>
  </si>
  <si>
    <t>N</t>
  </si>
  <si>
    <t>Current Excel Auto Statement of Values</t>
  </si>
  <si>
    <t>Current Excel Property Statement of Values</t>
  </si>
  <si>
    <t>5 Years Currently Valued Loss Runs</t>
  </si>
  <si>
    <t xml:space="preserve">   Excess Liability does not cover over uninsured/underinsured motorist coverage.</t>
  </si>
  <si>
    <t xml:space="preserve">Are you aware of any circumstances that may result in a sexual abuse or sexual harassment claim?
</t>
  </si>
  <si>
    <t>Average number of hours per officer/per week for Armed Part-Time officers</t>
  </si>
  <si>
    <t>Average number of hours per officer/per week for Unarmed Part-Time officers</t>
  </si>
  <si>
    <t>students use of lockers?</t>
  </si>
  <si>
    <t>parking facilities?</t>
  </si>
  <si>
    <t>b.  Full time students (Community College) (prepopulated from GL tab):</t>
  </si>
  <si>
    <t>a.  Average Daily Attendance (prepopulated from GL tab):</t>
  </si>
  <si>
    <t>c.  Part time students (Community College) (prepopulated from GL tab):</t>
  </si>
  <si>
    <t>Auto Liability Deductible (prepopulated from Gen tab)</t>
  </si>
  <si>
    <t>Collision Coverage Deductible (prepopulated from Gen tab)</t>
  </si>
  <si>
    <t>Comprehensive Coverage Deductible (prepopulated from Gen tab)</t>
  </si>
  <si>
    <r>
      <t xml:space="preserve">Employee Dishonesty </t>
    </r>
    <r>
      <rPr>
        <sz val="9"/>
        <rFont val="Arial"/>
        <family val="2"/>
      </rPr>
      <t>(prepopulated from Gen tab)</t>
    </r>
  </si>
  <si>
    <r>
      <t xml:space="preserve">Money &amp; Securities Inside </t>
    </r>
    <r>
      <rPr>
        <sz val="9"/>
        <rFont val="Arial"/>
        <family val="2"/>
      </rPr>
      <t>(prepopulated from Gen tab)</t>
    </r>
  </si>
  <si>
    <r>
      <t xml:space="preserve">Money &amp; Securities Outside </t>
    </r>
    <r>
      <rPr>
        <sz val="9"/>
        <rFont val="Arial"/>
        <family val="2"/>
      </rPr>
      <t>(prepopulated from Gen tab)</t>
    </r>
  </si>
  <si>
    <r>
      <t xml:space="preserve">Forgery and Alteration </t>
    </r>
    <r>
      <rPr>
        <sz val="9"/>
        <rFont val="Arial"/>
        <family val="2"/>
      </rPr>
      <t>(prepopulated from Gen tab)</t>
    </r>
  </si>
  <si>
    <r>
      <t xml:space="preserve">Computer Fraud </t>
    </r>
    <r>
      <rPr>
        <sz val="9"/>
        <rFont val="Arial"/>
        <family val="2"/>
      </rPr>
      <t>(prepopulated from Gen tab)</t>
    </r>
  </si>
  <si>
    <t>Hired/Non-Owned Auto Requested</t>
  </si>
  <si>
    <t>Are any school buildings currently vacant or scheduled to be vacant? If yes, please return completed PEAT Vacancy Questionnaire and provide location(s).</t>
  </si>
  <si>
    <t>Storage with Covering "Y"</t>
  </si>
  <si>
    <t>Total # of Vehicles with  Property Damage Coverage</t>
  </si>
  <si>
    <t>Please provide storage location for each vehicle as well as indicating with a "Y" if the location has a covering.</t>
  </si>
  <si>
    <t>THIS ENDORSEMENT CHANGES THE POLICY. PLEASE READ IT CAREFULLY.</t>
  </si>
  <si>
    <t>#</t>
  </si>
  <si>
    <t>If yes, please return completed PEAT Inflatable Structures Supplemental Application.</t>
  </si>
  <si>
    <r>
      <t xml:space="preserve">You have an exposure for law enforcement related activities or armed educators </t>
    </r>
    <r>
      <rPr>
        <b/>
        <sz val="16"/>
        <rFont val="Arial"/>
        <family val="2"/>
      </rPr>
      <t>AND</t>
    </r>
  </si>
  <si>
    <t>Count</t>
  </si>
  <si>
    <r>
      <t xml:space="preserve">Chief (Department Head) </t>
    </r>
    <r>
      <rPr>
        <i/>
        <sz val="8"/>
        <rFont val="Arial"/>
        <family val="2"/>
      </rPr>
      <t>(Count x 1.0)</t>
    </r>
  </si>
  <si>
    <r>
      <t xml:space="preserve">Other ranking officers (Captains, Lieutenants) </t>
    </r>
    <r>
      <rPr>
        <i/>
        <sz val="8"/>
        <rFont val="Arial"/>
        <family val="2"/>
      </rPr>
      <t>(Count x 1.0)</t>
    </r>
  </si>
  <si>
    <r>
      <t xml:space="preserve">Full-time armed officers with arrest authority (non-ranking) </t>
    </r>
    <r>
      <rPr>
        <i/>
        <sz val="8"/>
        <rFont val="Arial"/>
        <family val="2"/>
      </rPr>
      <t>(Count x 1.0)</t>
    </r>
  </si>
  <si>
    <r>
      <t xml:space="preserve">Armed Part-time, auxiliary, or reserve officers </t>
    </r>
    <r>
      <rPr>
        <i/>
        <sz val="8"/>
        <rFont val="Arial"/>
        <family val="2"/>
      </rPr>
      <t>(Count x 0.5)</t>
    </r>
  </si>
  <si>
    <r>
      <t xml:space="preserve">Canines (provide certification of training for both dog and handler) </t>
    </r>
    <r>
      <rPr>
        <i/>
        <sz val="8"/>
        <rFont val="Arial"/>
        <family val="2"/>
      </rPr>
      <t>(Count x 0.5)</t>
    </r>
  </si>
  <si>
    <r>
      <t xml:space="preserve">Unarmed part-time, auxiliary or reserve officers </t>
    </r>
    <r>
      <rPr>
        <i/>
        <sz val="8"/>
        <rFont val="Arial"/>
        <family val="2"/>
      </rPr>
      <t>(Count x 0.25)</t>
    </r>
  </si>
  <si>
    <r>
      <t xml:space="preserve">School crossing guards </t>
    </r>
    <r>
      <rPr>
        <i/>
        <sz val="8"/>
        <rFont val="Arial"/>
        <family val="2"/>
      </rPr>
      <t>(Count x 0.25)</t>
    </r>
  </si>
  <si>
    <t>Are the following  included in your selection process prior to employment?</t>
  </si>
  <si>
    <r>
      <t xml:space="preserve">Positions To Be Insured </t>
    </r>
    <r>
      <rPr>
        <b/>
        <sz val="10"/>
        <rFont val="Arial"/>
        <family val="2"/>
      </rPr>
      <t>(This section must be completed)</t>
    </r>
  </si>
  <si>
    <t>Sprinkler System</t>
  </si>
  <si>
    <t>Please indicate with a "Y" if there is a sprinkler system.</t>
  </si>
  <si>
    <t>Is there a sexual abuse prevention coordinator that reports to a member of management or is there someone else responsible on staff for reporting to a principal, superintendent or other authority? If so, who is it? If no individual, please explain.</t>
  </si>
  <si>
    <t>15)</t>
  </si>
  <si>
    <t>Copy of procedures attached</t>
  </si>
  <si>
    <t>Website provided</t>
  </si>
  <si>
    <r>
      <t>If yes, do you have a written policy?</t>
    </r>
    <r>
      <rPr>
        <b/>
        <sz val="10"/>
        <rFont val="Arial"/>
        <family val="2"/>
      </rPr>
      <t xml:space="preserve"> If yes, please attach a copy.</t>
    </r>
  </si>
  <si>
    <t>For each property please write 1-10 for the PPC.</t>
  </si>
  <si>
    <t>Public Protection Class</t>
  </si>
  <si>
    <t/>
  </si>
  <si>
    <t>If you would like this coverage, please update your response on the Gen tab.</t>
  </si>
  <si>
    <r>
      <t xml:space="preserve">II. Armed Educators </t>
    </r>
    <r>
      <rPr>
        <sz val="11"/>
        <rFont val="Arial"/>
        <family val="2"/>
      </rPr>
      <t>(To complete this section please answer Y to the first question.)</t>
    </r>
  </si>
  <si>
    <t>Please complete the Vehicle Type column below using the Vehicle Type codes to the right. If you do not want Property Damage coverage for a vehicle please type "0" in the Cost New column.</t>
  </si>
  <si>
    <r>
      <t xml:space="preserve">If copying and pasting your auto schedule from another worksheet, please paste as </t>
    </r>
    <r>
      <rPr>
        <b/>
        <sz val="10"/>
        <rFont val="Arial"/>
        <family val="2"/>
      </rPr>
      <t>values</t>
    </r>
    <r>
      <rPr>
        <sz val="10"/>
        <rFont val="Arial"/>
        <family val="2"/>
      </rPr>
      <t xml:space="preserve"> to ensure functionality.</t>
    </r>
  </si>
  <si>
    <t>TX</t>
  </si>
  <si>
    <t>If copying and pasting your property schedule from another worksheet, please paste as values to ensure functionality.</t>
  </si>
  <si>
    <t>Coordinator</t>
  </si>
  <si>
    <t>Other staff member</t>
  </si>
  <si>
    <t>No individual</t>
  </si>
  <si>
    <t>Wish to secure Law Enforcement Liability Coverage for the entity and your officers or armed educators.</t>
  </si>
  <si>
    <t>Entity Name:</t>
  </si>
  <si>
    <t>Has the entity been criticized by the State Board of Education? If yes, provide details.</t>
  </si>
  <si>
    <t>Did any of the following take place last year:</t>
  </si>
  <si>
    <t>Have any members of the staff been transferred because of allegations of sexual abuse or harassment?</t>
  </si>
  <si>
    <t>Please select and attach a copy of the procedures or provide the link to the website in the cell.</t>
  </si>
  <si>
    <t>Is there a minimum of two background checks for prospective employees with documentation maintained on file?</t>
  </si>
  <si>
    <t>Has any employee been suspended, dismissed, demoted, transferred or tenure contract non-renewed?</t>
  </si>
  <si>
    <t>Total accumulated surplus/deficit:</t>
  </si>
  <si>
    <t>What is the entity's current bond rating?  (Moody's or Standard &amp; Poor's)</t>
  </si>
  <si>
    <t>PEAT NBApp (2023 05 23)</t>
  </si>
  <si>
    <t>Total Number of School Marshalls and School Safety Training (Guardians)</t>
  </si>
  <si>
    <t>To bind Armed Educators coverage you must fill out the tab "Armed Educators Endorsement" listing covered personnel.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</si>
</sst>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_(* #,##0.0_);_(* \(#,##0.0\);_(* &quot;-&quot;??_);_(@_)"/>
    <numFmt numFmtId="167" formatCode="_(&quot;$&quot;* #,##0_);_(&quot;$&quot;* \(#,##0\);_(&quot;$&quot;* &quot;-&quot;??_);_(@_)"/>
    <numFmt numFmtId="168" formatCode="m/d/yyyy;@"/>
  </numFmts>
  <fonts count="58" x14ac:knownFonts="1">
    <font>
      <sz val="10"/>
      <name val="Arial"/>
    </font>
    <font>
      <sz val="10"/>
      <name val="Arial"/>
      <family val="2"/>
    </font>
    <font>
      <b/>
      <sz val="16"/>
      <name val="Arial"/>
      <family val="2"/>
    </font>
    <font>
      <b/>
      <sz val="14"/>
      <name val="Arial"/>
      <family val="2"/>
    </font>
    <font>
      <b/>
      <sz val="12"/>
      <name val="Arial"/>
      <family val="2"/>
    </font>
    <font>
      <sz val="12"/>
      <name val="Arial"/>
      <family val="2"/>
    </font>
    <font>
      <sz val="10"/>
      <name val="Arial"/>
      <family val="2"/>
    </font>
    <font>
      <b/>
      <sz val="10"/>
      <name val="Arial"/>
      <family val="2"/>
    </font>
    <font>
      <sz val="8"/>
      <name val="Arial"/>
      <family val="2"/>
    </font>
    <font>
      <b/>
      <u/>
      <sz val="12"/>
      <name val="Arial"/>
      <family val="2"/>
    </font>
    <font>
      <b/>
      <sz val="8"/>
      <color indexed="10"/>
      <name val="Arial"/>
      <family val="2"/>
    </font>
    <font>
      <sz val="9"/>
      <name val="Arial"/>
      <family val="2"/>
    </font>
    <font>
      <b/>
      <sz val="8"/>
      <color indexed="8"/>
      <name val="Arial"/>
      <family val="2"/>
    </font>
    <font>
      <sz val="8"/>
      <color indexed="8"/>
      <name val="Arial"/>
      <family val="2"/>
    </font>
    <font>
      <b/>
      <i/>
      <sz val="10"/>
      <name val="Arial"/>
      <family val="2"/>
    </font>
    <font>
      <sz val="10"/>
      <name val="Wingdings"/>
      <charset val="2"/>
    </font>
    <font>
      <u/>
      <sz val="10"/>
      <name val="Arial"/>
      <family val="2"/>
    </font>
    <font>
      <b/>
      <sz val="9"/>
      <name val="Arial"/>
      <family val="2"/>
    </font>
    <font>
      <b/>
      <sz val="10"/>
      <color indexed="10"/>
      <name val="Arial"/>
      <family val="2"/>
    </font>
    <font>
      <b/>
      <sz val="8"/>
      <name val="Arial"/>
      <family val="2"/>
    </font>
    <font>
      <sz val="8"/>
      <name val="Arial"/>
      <family val="2"/>
    </font>
    <font>
      <b/>
      <sz val="8"/>
      <color indexed="16"/>
      <name val="Times New Roman"/>
      <family val="1"/>
    </font>
    <font>
      <sz val="8"/>
      <name val="Times New Roman"/>
      <family val="1"/>
    </font>
    <font>
      <sz val="12"/>
      <name val="Wingdings"/>
      <charset val="2"/>
    </font>
    <font>
      <sz val="10"/>
      <color indexed="9"/>
      <name val="Arial"/>
      <family val="2"/>
    </font>
    <font>
      <b/>
      <sz val="11"/>
      <name val="Arial"/>
      <family val="2"/>
    </font>
    <font>
      <b/>
      <u/>
      <sz val="10"/>
      <name val="Arial"/>
      <family val="2"/>
    </font>
    <font>
      <i/>
      <sz val="10"/>
      <name val="Arial"/>
      <family val="2"/>
    </font>
    <font>
      <sz val="10"/>
      <color theme="0"/>
      <name val="Arial"/>
      <family val="2"/>
    </font>
    <font>
      <sz val="6"/>
      <color indexed="9"/>
      <name val="Arial"/>
      <family val="2"/>
    </font>
    <font>
      <sz val="6"/>
      <name val="Arial"/>
      <family val="2"/>
    </font>
    <font>
      <sz val="7"/>
      <name val="Times New Roman"/>
      <family val="1"/>
    </font>
    <font>
      <u/>
      <sz val="10"/>
      <color theme="10"/>
      <name val="Arial"/>
      <family val="2"/>
    </font>
    <font>
      <sz val="12"/>
      <color theme="0"/>
      <name val="Arial"/>
      <family val="2"/>
    </font>
    <font>
      <sz val="11"/>
      <name val="Arial"/>
      <family val="2"/>
    </font>
    <font>
      <sz val="11"/>
      <name val="Wingdings"/>
      <charset val="2"/>
    </font>
    <font>
      <b/>
      <i/>
      <sz val="11"/>
      <name val="Arial"/>
      <family val="2"/>
    </font>
    <font>
      <b/>
      <i/>
      <sz val="14"/>
      <name val="Arial"/>
      <family val="2"/>
    </font>
    <font>
      <b/>
      <i/>
      <sz val="16"/>
      <name val="Arial"/>
      <family val="2"/>
    </font>
    <font>
      <sz val="10"/>
      <name val="Arial"/>
      <family val="2"/>
    </font>
    <font>
      <sz val="12"/>
      <name val="Calibri"/>
      <family val="2"/>
    </font>
    <font>
      <sz val="8"/>
      <color theme="1"/>
      <name val="Arial"/>
      <family val="2"/>
    </font>
    <font>
      <sz val="10"/>
      <color theme="1"/>
      <name val="Arial"/>
      <family val="2"/>
    </font>
    <font>
      <b/>
      <sz val="18"/>
      <name val="Arial"/>
      <family val="2"/>
    </font>
    <font>
      <sz val="20"/>
      <name val="Arial"/>
      <family val="2"/>
    </font>
    <font>
      <sz val="10"/>
      <name val="Arial"/>
      <family val="2"/>
    </font>
    <font>
      <u/>
      <sz val="12"/>
      <color theme="10"/>
      <name val="Arial"/>
      <family val="2"/>
    </font>
    <font>
      <sz val="16"/>
      <name val="Arial"/>
      <family val="2"/>
    </font>
    <font>
      <i/>
      <sz val="11"/>
      <name val="Arial"/>
      <family val="2"/>
    </font>
    <font>
      <b/>
      <sz val="10"/>
      <color theme="0" tint="-4.9989318521683403E-2"/>
      <name val="Arial"/>
      <family val="2"/>
    </font>
    <font>
      <i/>
      <sz val="8"/>
      <name val="Arial"/>
      <family val="2"/>
    </font>
    <font>
      <i/>
      <sz val="10"/>
      <color theme="1"/>
      <name val="Arial"/>
      <family val="2"/>
    </font>
    <font>
      <sz val="26"/>
      <name val="Arial"/>
      <family val="2"/>
    </font>
    <font>
      <b/>
      <sz val="12"/>
      <color theme="0" tint="-4.9989318521683403E-2"/>
      <name val="Arial"/>
      <family val="2"/>
    </font>
    <font>
      <b/>
      <sz val="12"/>
      <color theme="0"/>
      <name val="Arial"/>
      <family val="2"/>
    </font>
    <font>
      <sz val="18"/>
      <name val="Arial"/>
      <family val="2"/>
    </font>
    <font>
      <sz val="22"/>
      <name val="Arial"/>
      <family val="2"/>
    </font>
    <font>
      <b/>
      <sz val="11"/>
      <color theme="0"/>
      <name val="Arial"/>
      <family val="2"/>
    </font>
  </fonts>
  <fills count="13">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9" tint="0.7999816888943144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style="medium">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32" fillId="0" borderId="0" applyNumberFormat="0" applyFill="0" applyBorder="0" applyAlignment="0" applyProtection="0"/>
    <xf numFmtId="9" fontId="39"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1" fillId="0" borderId="0"/>
    <xf numFmtId="0" fontId="45" fillId="0" borderId="0">
      <alignment horizontal="left" vertical="top"/>
    </xf>
    <xf numFmtId="0" fontId="5" fillId="9" borderId="0">
      <alignment horizontal="left" vertical="top" wrapText="1"/>
    </xf>
  </cellStyleXfs>
  <cellXfs count="860">
    <xf numFmtId="0" fontId="0" fillId="0" borderId="0" xfId="0"/>
    <xf numFmtId="0" fontId="7" fillId="0" borderId="0" xfId="0" applyFont="1"/>
    <xf numFmtId="0" fontId="4" fillId="0" borderId="0" xfId="0" applyFont="1"/>
    <xf numFmtId="0" fontId="1" fillId="0" borderId="0" xfId="0" applyFont="1"/>
    <xf numFmtId="14" fontId="0" fillId="0" borderId="4" xfId="0" applyNumberFormat="1" applyBorder="1" applyProtection="1">
      <protection locked="0"/>
    </xf>
    <xf numFmtId="0" fontId="1" fillId="0" borderId="9" xfId="0" applyFont="1" applyBorder="1"/>
    <xf numFmtId="42" fontId="1" fillId="0" borderId="4" xfId="2" applyNumberFormat="1" applyFont="1" applyFill="1" applyBorder="1" applyProtection="1"/>
    <xf numFmtId="0" fontId="34" fillId="0" borderId="0" xfId="0" applyFont="1" applyProtection="1">
      <protection locked="0"/>
    </xf>
    <xf numFmtId="42" fontId="1" fillId="5" borderId="7" xfId="0" applyNumberFormat="1" applyFont="1" applyFill="1" applyBorder="1" applyProtection="1">
      <protection locked="0"/>
    </xf>
    <xf numFmtId="0" fontId="0" fillId="0" borderId="11" xfId="0" applyBorder="1"/>
    <xf numFmtId="0" fontId="1" fillId="0" borderId="12" xfId="0" applyFont="1" applyBorder="1"/>
    <xf numFmtId="0" fontId="0" fillId="0" borderId="12" xfId="0" applyBorder="1"/>
    <xf numFmtId="0" fontId="0" fillId="0" borderId="9" xfId="0" applyBorder="1"/>
    <xf numFmtId="9" fontId="0" fillId="0" borderId="12" xfId="5" applyFont="1" applyBorder="1"/>
    <xf numFmtId="9" fontId="0" fillId="0" borderId="9" xfId="5" applyFont="1" applyBorder="1"/>
    <xf numFmtId="0" fontId="1" fillId="0" borderId="0" xfId="0" applyFont="1" applyAlignment="1">
      <alignment vertical="top" wrapText="1"/>
    </xf>
    <xf numFmtId="3" fontId="0" fillId="0" borderId="12" xfId="0" applyNumberFormat="1" applyBorder="1"/>
    <xf numFmtId="0" fontId="0" fillId="0" borderId="12" xfId="0" applyBorder="1" applyAlignment="1">
      <alignment wrapText="1"/>
    </xf>
    <xf numFmtId="167" fontId="0" fillId="0" borderId="12" xfId="2" applyNumberFormat="1" applyFont="1" applyBorder="1"/>
    <xf numFmtId="167" fontId="0" fillId="0" borderId="9" xfId="2" applyNumberFormat="1" applyFont="1" applyBorder="1"/>
    <xf numFmtId="0" fontId="5" fillId="0" borderId="0" xfId="0" applyFont="1"/>
    <xf numFmtId="0" fontId="1" fillId="0" borderId="0" xfId="3"/>
    <xf numFmtId="0" fontId="34" fillId="0" borderId="0" xfId="0" applyFont="1" applyAlignment="1">
      <alignment horizontal="left"/>
    </xf>
    <xf numFmtId="0" fontId="34" fillId="0" borderId="0" xfId="0" applyFont="1"/>
    <xf numFmtId="49" fontId="34" fillId="0" borderId="16" xfId="0" applyNumberFormat="1" applyFont="1" applyBorder="1"/>
    <xf numFmtId="0" fontId="34" fillId="0" borderId="14" xfId="0" applyFont="1" applyBorder="1"/>
    <xf numFmtId="49" fontId="34" fillId="0" borderId="7" xfId="0" applyNumberFormat="1" applyFont="1" applyBorder="1"/>
    <xf numFmtId="49" fontId="34" fillId="0" borderId="3" xfId="0" applyNumberFormat="1" applyFont="1" applyBorder="1"/>
    <xf numFmtId="0" fontId="34" fillId="0" borderId="1" xfId="0" applyFont="1" applyBorder="1"/>
    <xf numFmtId="0" fontId="34" fillId="0" borderId="0" xfId="0" applyFont="1" applyAlignment="1">
      <alignment wrapText="1"/>
    </xf>
    <xf numFmtId="0" fontId="34" fillId="0" borderId="13" xfId="0" applyFont="1" applyBorder="1"/>
    <xf numFmtId="0" fontId="34" fillId="0" borderId="0" xfId="0" applyFont="1" applyAlignment="1">
      <alignment horizontal="right"/>
    </xf>
    <xf numFmtId="0" fontId="35" fillId="0" borderId="0" xfId="0" applyFont="1" applyAlignment="1">
      <alignment horizontal="center"/>
    </xf>
    <xf numFmtId="14" fontId="34" fillId="0" borderId="0" xfId="0" applyNumberFormat="1" applyFont="1"/>
    <xf numFmtId="42" fontId="34" fillId="0" borderId="0" xfId="0" applyNumberFormat="1" applyFont="1"/>
    <xf numFmtId="0" fontId="34" fillId="0" borderId="0" xfId="0" applyFont="1" applyAlignment="1">
      <alignment horizontal="right" wrapText="1"/>
    </xf>
    <xf numFmtId="49" fontId="1" fillId="0" borderId="16" xfId="0" applyNumberFormat="1" applyFont="1" applyBorder="1"/>
    <xf numFmtId="49" fontId="1" fillId="0" borderId="7" xfId="0" applyNumberFormat="1" applyFont="1" applyBorder="1"/>
    <xf numFmtId="49" fontId="1" fillId="0" borderId="3" xfId="0" applyNumberFormat="1" applyFont="1" applyBorder="1"/>
    <xf numFmtId="42" fontId="1" fillId="0" borderId="0" xfId="0" applyNumberFormat="1" applyFont="1"/>
    <xf numFmtId="0" fontId="1" fillId="0" borderId="7" xfId="3" applyBorder="1"/>
    <xf numFmtId="165" fontId="29" fillId="0" borderId="0" xfId="1" applyNumberFormat="1" applyFont="1" applyFill="1" applyProtection="1"/>
    <xf numFmtId="165" fontId="28" fillId="0" borderId="0" xfId="1" applyNumberFormat="1" applyFont="1" applyProtection="1"/>
    <xf numFmtId="166" fontId="24" fillId="0" borderId="0" xfId="1" applyNumberFormat="1" applyFont="1" applyProtection="1"/>
    <xf numFmtId="0" fontId="24" fillId="0" borderId="0" xfId="3" applyFont="1"/>
    <xf numFmtId="165" fontId="30" fillId="0" borderId="0" xfId="1" applyNumberFormat="1" applyFont="1" applyFill="1" applyProtection="1"/>
    <xf numFmtId="0" fontId="6" fillId="0" borderId="0" xfId="0" applyFont="1"/>
    <xf numFmtId="0" fontId="4" fillId="0" borderId="0" xfId="0" applyFont="1" applyAlignment="1">
      <alignment horizontal="center"/>
    </xf>
    <xf numFmtId="0" fontId="9" fillId="0" borderId="0" xfId="0" applyFont="1"/>
    <xf numFmtId="0" fontId="18" fillId="0" borderId="0" xfId="0" applyFont="1"/>
    <xf numFmtId="42" fontId="1" fillId="5" borderId="4" xfId="0" applyNumberFormat="1" applyFont="1" applyFill="1" applyBorder="1" applyAlignment="1" applyProtection="1">
      <alignment horizontal="center" vertical="center"/>
      <protection locked="0"/>
    </xf>
    <xf numFmtId="0" fontId="1" fillId="0" borderId="0" xfId="0" quotePrefix="1" applyFont="1"/>
    <xf numFmtId="0" fontId="1" fillId="0" borderId="0" xfId="3" applyAlignment="1">
      <alignment horizontal="left" vertical="top"/>
    </xf>
    <xf numFmtId="0" fontId="0" fillId="0" borderId="0" xfId="0" applyAlignment="1">
      <alignment horizontal="left" vertical="top"/>
    </xf>
    <xf numFmtId="42" fontId="1" fillId="0" borderId="4" xfId="0" applyNumberFormat="1" applyFont="1" applyBorder="1" applyAlignment="1" applyProtection="1">
      <alignment horizontal="right"/>
      <protection locked="0"/>
    </xf>
    <xf numFmtId="42" fontId="1" fillId="0" borderId="4" xfId="2" applyNumberFormat="1" applyFont="1" applyFill="1" applyBorder="1" applyAlignment="1" applyProtection="1">
      <alignment horizontal="right"/>
      <protection locked="0"/>
    </xf>
    <xf numFmtId="3" fontId="0" fillId="0" borderId="0" xfId="0" applyNumberFormat="1"/>
    <xf numFmtId="0" fontId="1" fillId="0" borderId="0" xfId="0" applyFont="1" applyAlignment="1">
      <alignment horizontal="left" vertical="top"/>
    </xf>
    <xf numFmtId="0" fontId="4" fillId="0" borderId="0" xfId="0" applyFont="1" applyAlignment="1">
      <alignment horizontal="left"/>
    </xf>
    <xf numFmtId="167" fontId="34" fillId="0" borderId="4" xfId="2" applyNumberFormat="1" applyFont="1" applyBorder="1" applyAlignment="1" applyProtection="1">
      <alignment horizontal="center"/>
      <protection locked="0"/>
    </xf>
    <xf numFmtId="167" fontId="34" fillId="0" borderId="9" xfId="2" applyNumberFormat="1" applyFont="1" applyBorder="1" applyAlignment="1" applyProtection="1">
      <alignment horizontal="center"/>
      <protection locked="0"/>
    </xf>
    <xf numFmtId="0" fontId="1" fillId="0" borderId="9" xfId="0" applyFont="1" applyBorder="1" applyAlignment="1">
      <alignment horizontal="right" wrapText="1"/>
    </xf>
    <xf numFmtId="167" fontId="1" fillId="0" borderId="4" xfId="2" applyNumberFormat="1" applyBorder="1" applyProtection="1">
      <protection locked="0"/>
    </xf>
    <xf numFmtId="42" fontId="0" fillId="0" borderId="12" xfId="0" applyNumberFormat="1" applyBorder="1"/>
    <xf numFmtId="0" fontId="34" fillId="0" borderId="17" xfId="0" applyFont="1" applyBorder="1"/>
    <xf numFmtId="0" fontId="7" fillId="0" borderId="0" xfId="0" applyFont="1" applyAlignment="1">
      <alignment horizontal="left"/>
    </xf>
    <xf numFmtId="3" fontId="21" fillId="0" borderId="4" xfId="0" applyNumberFormat="1" applyFont="1" applyBorder="1" applyAlignment="1" applyProtection="1">
      <alignment horizontal="left"/>
      <protection locked="0"/>
    </xf>
    <xf numFmtId="0" fontId="8" fillId="0" borderId="4" xfId="0" applyFont="1" applyBorder="1" applyAlignment="1" applyProtection="1">
      <alignment horizontal="left"/>
      <protection locked="0"/>
    </xf>
    <xf numFmtId="0" fontId="34" fillId="0" borderId="8" xfId="0" applyFont="1" applyBorder="1" applyProtection="1">
      <protection locked="0"/>
    </xf>
    <xf numFmtId="0" fontId="34" fillId="0" borderId="4" xfId="0" applyFont="1" applyBorder="1" applyProtection="1">
      <protection locked="0"/>
    </xf>
    <xf numFmtId="1" fontId="34" fillId="0" borderId="4" xfId="0" applyNumberFormat="1" applyFont="1" applyBorder="1" applyProtection="1">
      <protection locked="0"/>
    </xf>
    <xf numFmtId="42" fontId="1" fillId="5" borderId="9" xfId="0" applyNumberFormat="1" applyFont="1" applyFill="1" applyBorder="1" applyAlignment="1" applyProtection="1">
      <alignment horizontal="center"/>
      <protection locked="0"/>
    </xf>
    <xf numFmtId="0" fontId="1" fillId="0" borderId="14" xfId="0" applyFont="1" applyBorder="1"/>
    <xf numFmtId="0" fontId="0" fillId="0" borderId="14" xfId="0" applyBorder="1"/>
    <xf numFmtId="0" fontId="0" fillId="0" borderId="1" xfId="0" applyBorder="1"/>
    <xf numFmtId="49" fontId="1" fillId="0" borderId="16" xfId="0" applyNumberFormat="1" applyFont="1" applyBorder="1" applyAlignment="1">
      <alignment vertical="top"/>
    </xf>
    <xf numFmtId="0" fontId="0" fillId="0" borderId="17" xfId="0" applyBorder="1"/>
    <xf numFmtId="0" fontId="0" fillId="0" borderId="13" xfId="0" applyBorder="1"/>
    <xf numFmtId="0" fontId="0" fillId="0" borderId="10" xfId="0" applyBorder="1"/>
    <xf numFmtId="0" fontId="1" fillId="0" borderId="2" xfId="0" applyFont="1" applyBorder="1"/>
    <xf numFmtId="49" fontId="1" fillId="0" borderId="3" xfId="0" applyNumberFormat="1" applyFont="1" applyBorder="1" applyAlignment="1">
      <alignment vertical="top"/>
    </xf>
    <xf numFmtId="49" fontId="1" fillId="0" borderId="16" xfId="0" applyNumberFormat="1" applyFont="1" applyBorder="1" applyAlignment="1">
      <alignment horizontal="left" vertical="top"/>
    </xf>
    <xf numFmtId="49" fontId="1" fillId="0" borderId="7" xfId="0" applyNumberFormat="1" applyFont="1" applyBorder="1" applyAlignment="1">
      <alignment vertical="top"/>
    </xf>
    <xf numFmtId="49" fontId="1" fillId="0" borderId="16" xfId="0" applyNumberFormat="1" applyFont="1" applyBorder="1" applyAlignment="1">
      <alignment vertical="top" wrapText="1"/>
    </xf>
    <xf numFmtId="49" fontId="1" fillId="0" borderId="3" xfId="0" applyNumberFormat="1" applyFont="1" applyBorder="1" applyAlignment="1">
      <alignment vertical="top" wrapText="1"/>
    </xf>
    <xf numFmtId="49" fontId="0" fillId="0" borderId="0" xfId="0" applyNumberFormat="1"/>
    <xf numFmtId="0" fontId="7" fillId="0" borderId="0" xfId="0" applyFont="1" applyAlignment="1">
      <alignment horizontal="right"/>
    </xf>
    <xf numFmtId="0" fontId="1" fillId="0" borderId="0" xfId="0" applyFont="1" applyAlignment="1">
      <alignment horizontal="left" vertical="center"/>
    </xf>
    <xf numFmtId="0" fontId="1" fillId="0" borderId="0" xfId="0" applyFont="1" applyAlignment="1">
      <alignment horizontal="left" wrapText="1"/>
    </xf>
    <xf numFmtId="0" fontId="0" fillId="0" borderId="0" xfId="0" applyAlignment="1">
      <alignment horizontal="left" wrapText="1"/>
    </xf>
    <xf numFmtId="0" fontId="1" fillId="0" borderId="0" xfId="0" applyFont="1" applyAlignment="1">
      <alignment vertical="top"/>
    </xf>
    <xf numFmtId="0" fontId="42" fillId="0" borderId="0" xfId="0" applyFont="1"/>
    <xf numFmtId="0" fontId="0" fillId="0" borderId="15" xfId="0" applyBorder="1"/>
    <xf numFmtId="0" fontId="3" fillId="0" borderId="0" xfId="0" applyFont="1"/>
    <xf numFmtId="42" fontId="1" fillId="8" borderId="4" xfId="0" applyNumberFormat="1" applyFont="1" applyFill="1" applyBorder="1" applyAlignment="1">
      <alignment horizontal="left" wrapText="1"/>
    </xf>
    <xf numFmtId="0" fontId="1" fillId="0" borderId="1" xfId="0" applyFont="1" applyBorder="1"/>
    <xf numFmtId="0" fontId="1" fillId="0" borderId="16" xfId="0" applyFont="1" applyBorder="1"/>
    <xf numFmtId="0" fontId="1" fillId="0" borderId="3" xfId="0" applyFont="1" applyBorder="1"/>
    <xf numFmtId="42" fontId="0" fillId="0" borderId="4" xfId="0" applyNumberFormat="1" applyBorder="1"/>
    <xf numFmtId="0" fontId="0" fillId="0" borderId="6" xfId="0" applyBorder="1"/>
    <xf numFmtId="14" fontId="1" fillId="0" borderId="14" xfId="0" applyNumberFormat="1" applyFont="1" applyBorder="1"/>
    <xf numFmtId="14" fontId="1" fillId="0" borderId="0" xfId="0" applyNumberFormat="1" applyFont="1"/>
    <xf numFmtId="14" fontId="1" fillId="0" borderId="1" xfId="0" applyNumberFormat="1" applyFont="1" applyBorder="1"/>
    <xf numFmtId="49" fontId="1" fillId="0" borderId="7" xfId="0" applyNumberFormat="1" applyFont="1" applyBorder="1" applyAlignment="1">
      <alignment horizontal="left"/>
    </xf>
    <xf numFmtId="49" fontId="1" fillId="0" borderId="16" xfId="0" applyNumberFormat="1" applyFont="1" applyBorder="1" applyAlignment="1">
      <alignment horizontal="left"/>
    </xf>
    <xf numFmtId="14" fontId="1" fillId="0" borderId="14" xfId="0" applyNumberFormat="1" applyFont="1" applyBorder="1" applyAlignment="1">
      <alignment wrapText="1"/>
    </xf>
    <xf numFmtId="49" fontId="0" fillId="0" borderId="3" xfId="0" applyNumberFormat="1" applyBorder="1" applyAlignment="1">
      <alignment horizontal="left"/>
    </xf>
    <xf numFmtId="0" fontId="25" fillId="4" borderId="4" xfId="0" applyFont="1" applyFill="1" applyBorder="1" applyAlignment="1">
      <alignment horizontal="left"/>
    </xf>
    <xf numFmtId="0" fontId="8" fillId="0" borderId="0" xfId="0" applyFont="1" applyAlignment="1">
      <alignment horizontal="center"/>
    </xf>
    <xf numFmtId="0" fontId="8" fillId="0" borderId="0" xfId="0" applyFont="1"/>
    <xf numFmtId="49" fontId="34" fillId="0" borderId="4" xfId="0" applyNumberFormat="1" applyFont="1" applyBorder="1"/>
    <xf numFmtId="42" fontId="34" fillId="0" borderId="4" xfId="0" applyNumberFormat="1" applyFont="1" applyBorder="1"/>
    <xf numFmtId="0" fontId="20" fillId="0" borderId="0" xfId="0" applyFont="1"/>
    <xf numFmtId="42" fontId="34" fillId="0" borderId="14" xfId="0" applyNumberFormat="1" applyFont="1" applyBorder="1"/>
    <xf numFmtId="42" fontId="34" fillId="0" borderId="1" xfId="0" applyNumberFormat="1" applyFont="1" applyBorder="1"/>
    <xf numFmtId="49" fontId="34" fillId="0" borderId="16" xfId="0" applyNumberFormat="1" applyFont="1" applyBorder="1" applyAlignment="1">
      <alignment vertical="top"/>
    </xf>
    <xf numFmtId="49" fontId="34" fillId="0" borderId="7" xfId="0" applyNumberFormat="1" applyFont="1" applyBorder="1" applyAlignment="1">
      <alignment vertical="top"/>
    </xf>
    <xf numFmtId="49" fontId="34" fillId="0" borderId="3" xfId="0" applyNumberFormat="1" applyFont="1" applyBorder="1" applyAlignment="1">
      <alignment vertical="top"/>
    </xf>
    <xf numFmtId="0" fontId="34" fillId="0" borderId="14" xfId="0" applyFont="1" applyBorder="1" applyAlignment="1">
      <alignment horizontal="left" vertical="top"/>
    </xf>
    <xf numFmtId="0" fontId="34" fillId="0" borderId="14" xfId="0" applyFont="1" applyBorder="1" applyAlignment="1">
      <alignment horizontal="left"/>
    </xf>
    <xf numFmtId="49" fontId="34" fillId="0" borderId="3" xfId="0" applyNumberFormat="1" applyFont="1" applyBorder="1" applyAlignment="1">
      <alignment vertical="top" wrapText="1"/>
    </xf>
    <xf numFmtId="164" fontId="0" fillId="0" borderId="0" xfId="0" applyNumberFormat="1"/>
    <xf numFmtId="0" fontId="0" fillId="0" borderId="0" xfId="0" applyAlignment="1">
      <alignment horizontal="center" vertical="center"/>
    </xf>
    <xf numFmtId="42" fontId="0" fillId="0" borderId="0" xfId="0" applyNumberFormat="1"/>
    <xf numFmtId="0" fontId="1" fillId="0" borderId="1" xfId="0" applyFont="1" applyBorder="1" applyAlignment="1">
      <alignment vertical="top"/>
    </xf>
    <xf numFmtId="49" fontId="1" fillId="0" borderId="6" xfId="0" applyNumberFormat="1" applyFont="1" applyBorder="1" applyAlignment="1">
      <alignment horizontal="left" vertical="top"/>
    </xf>
    <xf numFmtId="0" fontId="1" fillId="0" borderId="14" xfId="0" applyFont="1" applyBorder="1" applyAlignment="1">
      <alignment vertical="top"/>
    </xf>
    <xf numFmtId="49" fontId="1" fillId="0" borderId="7" xfId="0" applyNumberFormat="1" applyFont="1" applyBorder="1" applyAlignment="1">
      <alignment vertical="top" wrapText="1"/>
    </xf>
    <xf numFmtId="42" fontId="4" fillId="0" borderId="0" xfId="0" applyNumberFormat="1" applyFont="1" applyAlignment="1">
      <alignment horizontal="left"/>
    </xf>
    <xf numFmtId="0" fontId="7" fillId="0" borderId="0" xfId="0" applyFont="1" applyAlignment="1">
      <alignment horizontal="center" wrapText="1"/>
    </xf>
    <xf numFmtId="0" fontId="1" fillId="0" borderId="0" xfId="0" applyFont="1" applyAlignment="1">
      <alignment horizontal="left"/>
    </xf>
    <xf numFmtId="0" fontId="14" fillId="0" borderId="0" xfId="0" applyFont="1" applyAlignment="1">
      <alignment horizontal="left"/>
    </xf>
    <xf numFmtId="0" fontId="9" fillId="8" borderId="4" xfId="4" applyFont="1" applyFill="1" applyBorder="1" applyProtection="1">
      <protection locked="0"/>
    </xf>
    <xf numFmtId="0" fontId="46" fillId="8" borderId="4" xfId="4" applyFont="1" applyFill="1" applyBorder="1" applyProtection="1">
      <protection locked="0"/>
    </xf>
    <xf numFmtId="0" fontId="25" fillId="4" borderId="4" xfId="0" applyFont="1" applyFill="1" applyBorder="1"/>
    <xf numFmtId="0" fontId="25" fillId="7" borderId="4" xfId="0" applyFont="1" applyFill="1" applyBorder="1"/>
    <xf numFmtId="0" fontId="25" fillId="10" borderId="4" xfId="3" applyFont="1" applyFill="1" applyBorder="1" applyAlignment="1">
      <alignment horizontal="left" vertical="top" wrapText="1"/>
    </xf>
    <xf numFmtId="0" fontId="7" fillId="12" borderId="4" xfId="0" applyFont="1" applyFill="1" applyBorder="1" applyAlignment="1">
      <alignment horizontal="center" vertical="center" wrapText="1"/>
    </xf>
    <xf numFmtId="42" fontId="34" fillId="8" borderId="4" xfId="2" applyNumberFormat="1" applyFont="1" applyFill="1" applyBorder="1" applyProtection="1"/>
    <xf numFmtId="42" fontId="34" fillId="0" borderId="4" xfId="2" applyNumberFormat="1" applyFont="1" applyFill="1" applyBorder="1" applyProtection="1">
      <protection locked="0"/>
    </xf>
    <xf numFmtId="0" fontId="44" fillId="0" borderId="0" xfId="3" applyFont="1" applyAlignment="1">
      <alignment vertical="center"/>
    </xf>
    <xf numFmtId="0" fontId="1" fillId="4" borderId="4" xfId="3" applyFill="1" applyBorder="1"/>
    <xf numFmtId="0" fontId="7" fillId="0" borderId="0" xfId="3" applyFont="1" applyAlignment="1">
      <alignment horizontal="center" vertical="top" wrapText="1"/>
    </xf>
    <xf numFmtId="0" fontId="1" fillId="4" borderId="4" xfId="3" applyFill="1" applyBorder="1" applyAlignment="1">
      <alignment vertical="top" wrapText="1"/>
    </xf>
    <xf numFmtId="3" fontId="1" fillId="0" borderId="0" xfId="3" applyNumberFormat="1"/>
    <xf numFmtId="0" fontId="4" fillId="4" borderId="4" xfId="3" applyFont="1" applyFill="1" applyBorder="1" applyAlignment="1">
      <alignment vertical="top" wrapText="1"/>
    </xf>
    <xf numFmtId="0" fontId="7" fillId="12" borderId="4" xfId="3" applyFont="1" applyFill="1" applyBorder="1" applyAlignment="1">
      <alignment horizontal="center" vertical="center" wrapText="1"/>
    </xf>
    <xf numFmtId="49" fontId="7" fillId="12" borderId="4" xfId="3" applyNumberFormat="1" applyFont="1" applyFill="1" applyBorder="1" applyAlignment="1">
      <alignment horizontal="center" vertical="center" wrapText="1"/>
    </xf>
    <xf numFmtId="3" fontId="7" fillId="12" borderId="4" xfId="1" applyNumberFormat="1" applyFont="1" applyFill="1" applyBorder="1" applyAlignment="1" applyProtection="1">
      <alignment horizontal="center" vertical="center" wrapText="1"/>
    </xf>
    <xf numFmtId="0" fontId="1" fillId="0" borderId="0" xfId="3" applyAlignment="1">
      <alignment wrapText="1"/>
    </xf>
    <xf numFmtId="0" fontId="1" fillId="0" borderId="4" xfId="3" applyBorder="1" applyProtection="1">
      <protection locked="0"/>
    </xf>
    <xf numFmtId="0" fontId="1" fillId="0" borderId="4" xfId="3" applyBorder="1" applyAlignment="1" applyProtection="1">
      <alignment horizontal="center"/>
      <protection locked="0"/>
    </xf>
    <xf numFmtId="1" fontId="1" fillId="0" borderId="4" xfId="3" applyNumberFormat="1" applyBorder="1" applyAlignment="1" applyProtection="1">
      <alignment horizontal="center"/>
      <protection locked="0"/>
    </xf>
    <xf numFmtId="0" fontId="11" fillId="0" borderId="4" xfId="3" applyFont="1" applyBorder="1" applyAlignment="1" applyProtection="1">
      <alignment horizontal="center"/>
      <protection locked="0"/>
    </xf>
    <xf numFmtId="0" fontId="34" fillId="4" borderId="4" xfId="0" applyFont="1" applyFill="1" applyBorder="1" applyAlignment="1">
      <alignment horizontal="center" vertical="center" wrapText="1"/>
    </xf>
    <xf numFmtId="3" fontId="34" fillId="4" borderId="4" xfId="0" applyNumberFormat="1" applyFont="1" applyFill="1" applyBorder="1" applyAlignment="1">
      <alignment horizontal="center" vertical="center" wrapText="1"/>
    </xf>
    <xf numFmtId="0" fontId="5" fillId="10" borderId="4" xfId="3" applyFont="1" applyFill="1" applyBorder="1" applyAlignment="1">
      <alignment horizontal="center" vertical="center" wrapText="1"/>
    </xf>
    <xf numFmtId="14" fontId="1" fillId="0" borderId="5" xfId="0" applyNumberFormat="1" applyFont="1" applyBorder="1" applyAlignment="1" applyProtection="1">
      <alignment horizontal="left"/>
      <protection locked="0"/>
    </xf>
    <xf numFmtId="0" fontId="1" fillId="0" borderId="4" xfId="0" applyFont="1" applyBorder="1" applyAlignment="1" applyProtection="1">
      <alignment horizontal="center"/>
      <protection locked="0"/>
    </xf>
    <xf numFmtId="0" fontId="34" fillId="0" borderId="4" xfId="0" applyFont="1" applyBorder="1" applyAlignment="1" applyProtection="1">
      <alignment horizontal="center"/>
      <protection locked="0"/>
    </xf>
    <xf numFmtId="42" fontId="34" fillId="0" borderId="4" xfId="0" applyNumberFormat="1" applyFont="1" applyBorder="1" applyAlignment="1" applyProtection="1">
      <alignment horizontal="center" wrapText="1"/>
      <protection locked="0"/>
    </xf>
    <xf numFmtId="0" fontId="25" fillId="0" borderId="4" xfId="0" applyFont="1" applyBorder="1" applyAlignment="1">
      <alignment horizontal="center" wrapText="1"/>
    </xf>
    <xf numFmtId="42" fontId="1" fillId="5" borderId="4" xfId="0" applyNumberFormat="1" applyFont="1" applyFill="1" applyBorder="1" applyAlignment="1" applyProtection="1">
      <alignment horizontal="center"/>
      <protection locked="0"/>
    </xf>
    <xf numFmtId="41" fontId="34" fillId="0" borderId="4" xfId="0" applyNumberFormat="1" applyFont="1" applyBorder="1" applyAlignment="1" applyProtection="1">
      <alignment horizontal="center" wrapText="1"/>
      <protection locked="0"/>
    </xf>
    <xf numFmtId="42" fontId="1" fillId="5" borderId="8" xfId="0" applyNumberFormat="1" applyFont="1" applyFill="1" applyBorder="1" applyAlignment="1" applyProtection="1">
      <alignment horizontal="center"/>
      <protection locked="0"/>
    </xf>
    <xf numFmtId="0" fontId="1" fillId="0" borderId="14" xfId="0" applyFont="1" applyBorder="1" applyAlignment="1">
      <alignment horizontal="left" vertical="top" wrapText="1"/>
    </xf>
    <xf numFmtId="0" fontId="34" fillId="0" borderId="0" xfId="0" applyFont="1" applyAlignment="1">
      <alignment horizontal="left" wrapText="1"/>
    </xf>
    <xf numFmtId="0" fontId="1" fillId="0" borderId="17" xfId="0" applyFont="1" applyBorder="1" applyAlignment="1">
      <alignment horizontal="left" vertical="top" wrapText="1"/>
    </xf>
    <xf numFmtId="165" fontId="0" fillId="0" borderId="12" xfId="1" applyNumberFormat="1" applyFont="1" applyBorder="1"/>
    <xf numFmtId="165" fontId="0" fillId="0" borderId="9" xfId="1" applyNumberFormat="1" applyFont="1" applyBorder="1"/>
    <xf numFmtId="44" fontId="0" fillId="0" borderId="12" xfId="0" applyNumberFormat="1" applyBorder="1"/>
    <xf numFmtId="0" fontId="48" fillId="0" borderId="11" xfId="0" applyFont="1" applyBorder="1"/>
    <xf numFmtId="0" fontId="36" fillId="0" borderId="11" xfId="0" applyFont="1" applyBorder="1"/>
    <xf numFmtId="0" fontId="48" fillId="0" borderId="11" xfId="0" applyFont="1" applyBorder="1" applyAlignment="1">
      <alignment wrapText="1"/>
    </xf>
    <xf numFmtId="0" fontId="34" fillId="8" borderId="0" xfId="0" applyFont="1" applyFill="1"/>
    <xf numFmtId="0" fontId="25" fillId="8" borderId="16" xfId="0" applyFont="1" applyFill="1" applyBorder="1" applyAlignment="1">
      <alignment horizontal="right" vertical="top"/>
    </xf>
    <xf numFmtId="0" fontId="25" fillId="8" borderId="14" xfId="0" applyFont="1" applyFill="1" applyBorder="1" applyAlignment="1">
      <alignment horizontal="right" vertical="top"/>
    </xf>
    <xf numFmtId="0" fontId="34" fillId="8" borderId="17" xfId="0" applyFont="1" applyFill="1" applyBorder="1"/>
    <xf numFmtId="0" fontId="0" fillId="8" borderId="7" xfId="0" applyFill="1" applyBorder="1"/>
    <xf numFmtId="0" fontId="0" fillId="8" borderId="0" xfId="0" applyFill="1"/>
    <xf numFmtId="0" fontId="0" fillId="8" borderId="13" xfId="0" applyFill="1" applyBorder="1"/>
    <xf numFmtId="0" fontId="7" fillId="8" borderId="0" xfId="0" applyFont="1" applyFill="1"/>
    <xf numFmtId="0" fontId="5" fillId="8" borderId="0" xfId="0" applyFont="1" applyFill="1"/>
    <xf numFmtId="0" fontId="1" fillId="8" borderId="0" xfId="0" applyFont="1" applyFill="1"/>
    <xf numFmtId="0" fontId="4" fillId="8" borderId="7" xfId="0" applyFont="1" applyFill="1" applyBorder="1"/>
    <xf numFmtId="0" fontId="11" fillId="8" borderId="0" xfId="0" applyFont="1" applyFill="1" applyAlignment="1">
      <alignment horizontal="right"/>
    </xf>
    <xf numFmtId="0" fontId="1" fillId="8" borderId="7" xfId="0" applyFont="1" applyFill="1" applyBorder="1"/>
    <xf numFmtId="0" fontId="5" fillId="8" borderId="13" xfId="0" applyFont="1" applyFill="1" applyBorder="1"/>
    <xf numFmtId="0" fontId="1" fillId="8" borderId="13" xfId="0" applyFont="1" applyFill="1" applyBorder="1"/>
    <xf numFmtId="0" fontId="33" fillId="8" borderId="13" xfId="0" applyFont="1" applyFill="1" applyBorder="1"/>
    <xf numFmtId="0" fontId="4" fillId="8" borderId="0" xfId="0" applyFont="1" applyFill="1"/>
    <xf numFmtId="0" fontId="7" fillId="8" borderId="7" xfId="0" applyFont="1" applyFill="1" applyBorder="1" applyAlignment="1">
      <alignment horizontal="center"/>
    </xf>
    <xf numFmtId="0" fontId="4" fillId="8" borderId="13" xfId="0" applyFont="1" applyFill="1" applyBorder="1" applyAlignment="1">
      <alignment horizontal="center"/>
    </xf>
    <xf numFmtId="0" fontId="5" fillId="8" borderId="7" xfId="0" applyFont="1" applyFill="1" applyBorder="1"/>
    <xf numFmtId="0" fontId="11" fillId="8" borderId="0" xfId="0" applyFont="1" applyFill="1" applyAlignment="1">
      <alignment horizontal="left"/>
    </xf>
    <xf numFmtId="0" fontId="15" fillId="8" borderId="0" xfId="0" applyFont="1" applyFill="1" applyAlignment="1">
      <alignment horizontal="center"/>
    </xf>
    <xf numFmtId="0" fontId="4" fillId="8" borderId="0" xfId="0" applyFont="1" applyFill="1" applyAlignment="1">
      <alignment wrapText="1"/>
    </xf>
    <xf numFmtId="42" fontId="11" fillId="8" borderId="0" xfId="0" applyNumberFormat="1" applyFont="1" applyFill="1" applyAlignment="1">
      <alignment horizontal="center" wrapText="1"/>
    </xf>
    <xf numFmtId="0" fontId="4" fillId="8" borderId="13" xfId="0" applyFont="1" applyFill="1" applyBorder="1" applyAlignment="1">
      <alignment horizontal="left"/>
    </xf>
    <xf numFmtId="0" fontId="0" fillId="8" borderId="3" xfId="0" applyFill="1" applyBorder="1"/>
    <xf numFmtId="0" fontId="0" fillId="8" borderId="1" xfId="0" applyFill="1" applyBorder="1"/>
    <xf numFmtId="0" fontId="0" fillId="8" borderId="10" xfId="0" applyFill="1" applyBorder="1"/>
    <xf numFmtId="49" fontId="5" fillId="8" borderId="14" xfId="0" applyNumberFormat="1" applyFont="1" applyFill="1" applyBorder="1" applyAlignment="1">
      <alignment horizontal="left"/>
    </xf>
    <xf numFmtId="0" fontId="5" fillId="8" borderId="14" xfId="0" applyFont="1" applyFill="1" applyBorder="1"/>
    <xf numFmtId="0" fontId="5" fillId="8" borderId="17" xfId="0" applyFont="1" applyFill="1" applyBorder="1"/>
    <xf numFmtId="49" fontId="1" fillId="8" borderId="0" xfId="0" applyNumberFormat="1" applyFont="1" applyFill="1"/>
    <xf numFmtId="49" fontId="4" fillId="8" borderId="0" xfId="0" applyNumberFormat="1" applyFont="1" applyFill="1" applyAlignment="1">
      <alignment horizontal="left"/>
    </xf>
    <xf numFmtId="0" fontId="4" fillId="8" borderId="0" xfId="0" applyFont="1" applyFill="1" applyAlignment="1">
      <alignment horizontal="left"/>
    </xf>
    <xf numFmtId="42" fontId="7" fillId="8" borderId="0" xfId="0" applyNumberFormat="1" applyFont="1" applyFill="1"/>
    <xf numFmtId="49" fontId="34" fillId="8" borderId="0" xfId="0" applyNumberFormat="1" applyFont="1" applyFill="1"/>
    <xf numFmtId="49" fontId="4" fillId="8" borderId="0" xfId="0" applyNumberFormat="1" applyFont="1" applyFill="1"/>
    <xf numFmtId="0" fontId="0" fillId="8" borderId="0" xfId="0" applyFill="1" applyAlignment="1">
      <alignment horizontal="left" vertical="top"/>
    </xf>
    <xf numFmtId="49" fontId="0" fillId="8" borderId="0" xfId="0" applyNumberFormat="1" applyFill="1"/>
    <xf numFmtId="49" fontId="7" fillId="8" borderId="14" xfId="0" applyNumberFormat="1" applyFont="1" applyFill="1" applyBorder="1"/>
    <xf numFmtId="49" fontId="5" fillId="8" borderId="0" xfId="0" applyNumberFormat="1" applyFont="1" applyFill="1"/>
    <xf numFmtId="0" fontId="1" fillId="8" borderId="13" xfId="0" applyFont="1" applyFill="1" applyBorder="1" applyAlignment="1">
      <alignment horizontal="left" vertical="top"/>
    </xf>
    <xf numFmtId="49" fontId="0" fillId="8" borderId="1" xfId="0" applyNumberFormat="1" applyFill="1" applyBorder="1"/>
    <xf numFmtId="49" fontId="1" fillId="8" borderId="0" xfId="0" applyNumberFormat="1" applyFont="1" applyFill="1" applyAlignment="1">
      <alignment horizontal="left"/>
    </xf>
    <xf numFmtId="0" fontId="1" fillId="8" borderId="3" xfId="0" applyFont="1" applyFill="1" applyBorder="1"/>
    <xf numFmtId="49" fontId="1" fillId="8" borderId="1" xfId="0" applyNumberFormat="1" applyFont="1" applyFill="1" applyBorder="1" applyAlignment="1">
      <alignment horizontal="left"/>
    </xf>
    <xf numFmtId="0" fontId="1" fillId="8" borderId="1" xfId="0" applyFont="1" applyFill="1" applyBorder="1" applyAlignment="1">
      <alignment wrapText="1"/>
    </xf>
    <xf numFmtId="0" fontId="1" fillId="8" borderId="1" xfId="0" applyFont="1" applyFill="1" applyBorder="1"/>
    <xf numFmtId="49" fontId="1" fillId="0" borderId="0" xfId="0" applyNumberFormat="1" applyFont="1" applyAlignment="1">
      <alignment horizontal="left"/>
    </xf>
    <xf numFmtId="0" fontId="0" fillId="8" borderId="14" xfId="0" applyFill="1" applyBorder="1"/>
    <xf numFmtId="0" fontId="43" fillId="0" borderId="0" xfId="3" applyFont="1" applyAlignment="1">
      <alignment horizontal="right" vertical="top"/>
    </xf>
    <xf numFmtId="0" fontId="43" fillId="0" borderId="13" xfId="3" applyFont="1" applyBorder="1" applyAlignment="1">
      <alignment horizontal="right" vertical="top"/>
    </xf>
    <xf numFmtId="0" fontId="0" fillId="0" borderId="7" xfId="0" applyBorder="1"/>
    <xf numFmtId="0" fontId="4" fillId="0" borderId="7" xfId="0" applyFont="1" applyBorder="1" applyAlignment="1">
      <alignment horizontal="left"/>
    </xf>
    <xf numFmtId="0" fontId="40" fillId="8" borderId="0" xfId="0" applyFont="1" applyFill="1" applyAlignment="1">
      <alignment horizontal="left" vertical="top"/>
    </xf>
    <xf numFmtId="0" fontId="1" fillId="8" borderId="0" xfId="3" applyFill="1" applyAlignment="1">
      <alignment horizontal="left" vertical="top"/>
    </xf>
    <xf numFmtId="0" fontId="1" fillId="8" borderId="0" xfId="0" applyFont="1" applyFill="1" applyAlignment="1">
      <alignment horizontal="left" vertical="top"/>
    </xf>
    <xf numFmtId="0" fontId="1" fillId="8" borderId="0" xfId="0" applyFont="1" applyFill="1" applyAlignment="1" applyProtection="1">
      <alignment horizontal="left" vertical="top"/>
      <protection locked="0"/>
    </xf>
    <xf numFmtId="0" fontId="1" fillId="8" borderId="0" xfId="0" applyFont="1" applyFill="1" applyProtection="1">
      <protection locked="0"/>
    </xf>
    <xf numFmtId="0" fontId="1" fillId="8" borderId="1" xfId="0" applyFont="1" applyFill="1" applyBorder="1" applyAlignment="1">
      <alignment horizontal="left" vertical="top"/>
    </xf>
    <xf numFmtId="0" fontId="0" fillId="8" borderId="13" xfId="0" quotePrefix="1" applyFill="1" applyBorder="1"/>
    <xf numFmtId="0" fontId="5" fillId="8" borderId="0" xfId="0" applyFont="1" applyFill="1" applyAlignment="1">
      <alignment horizontal="left" vertical="top"/>
    </xf>
    <xf numFmtId="0" fontId="0" fillId="8" borderId="17" xfId="0" applyFill="1" applyBorder="1"/>
    <xf numFmtId="0" fontId="5" fillId="8" borderId="16" xfId="0" applyFont="1" applyFill="1" applyBorder="1"/>
    <xf numFmtId="41" fontId="1" fillId="8" borderId="0" xfId="0" applyNumberFormat="1" applyFont="1" applyFill="1"/>
    <xf numFmtId="0" fontId="16" fillId="8" borderId="0" xfId="0" applyFont="1" applyFill="1"/>
    <xf numFmtId="41" fontId="9" fillId="8" borderId="0" xfId="0" applyNumberFormat="1" applyFont="1" applyFill="1"/>
    <xf numFmtId="41" fontId="4" fillId="8" borderId="0" xfId="0" applyNumberFormat="1" applyFont="1" applyFill="1"/>
    <xf numFmtId="0" fontId="0" fillId="8" borderId="0" xfId="0" applyFill="1" applyProtection="1">
      <protection locked="0"/>
    </xf>
    <xf numFmtId="42" fontId="34" fillId="4" borderId="4" xfId="0" applyNumberFormat="1" applyFont="1" applyFill="1" applyBorder="1"/>
    <xf numFmtId="0" fontId="34" fillId="8" borderId="0" xfId="3" applyFont="1" applyFill="1" applyAlignment="1">
      <alignment vertical="top"/>
    </xf>
    <xf numFmtId="164" fontId="5" fillId="8" borderId="14" xfId="0" applyNumberFormat="1" applyFont="1" applyFill="1" applyBorder="1"/>
    <xf numFmtId="0" fontId="34" fillId="8" borderId="14" xfId="3" applyFont="1" applyFill="1" applyBorder="1" applyAlignment="1">
      <alignment vertical="top" wrapText="1"/>
    </xf>
    <xf numFmtId="164" fontId="4" fillId="8" borderId="0" xfId="0" applyNumberFormat="1" applyFont="1" applyFill="1"/>
    <xf numFmtId="0" fontId="10" fillId="8" borderId="0" xfId="0" applyFont="1" applyFill="1" applyAlignment="1">
      <alignment horizontal="left"/>
    </xf>
    <xf numFmtId="164" fontId="7" fillId="8" borderId="0" xfId="0" applyNumberFormat="1" applyFont="1" applyFill="1"/>
    <xf numFmtId="164" fontId="4" fillId="8" borderId="0" xfId="0" applyNumberFormat="1" applyFont="1" applyFill="1" applyAlignment="1">
      <alignment horizontal="center"/>
    </xf>
    <xf numFmtId="164" fontId="1" fillId="8" borderId="0" xfId="0" applyNumberFormat="1" applyFont="1" applyFill="1"/>
    <xf numFmtId="0" fontId="20" fillId="8" borderId="0" xfId="0" applyFont="1" applyFill="1" applyAlignment="1">
      <alignment horizontal="left" vertical="top"/>
    </xf>
    <xf numFmtId="0" fontId="20" fillId="8" borderId="13" xfId="0" applyFont="1" applyFill="1" applyBorder="1"/>
    <xf numFmtId="167" fontId="34" fillId="8" borderId="0" xfId="2" applyNumberFormat="1" applyFont="1" applyFill="1" applyBorder="1" applyAlignment="1" applyProtection="1">
      <alignment horizontal="left" vertical="top"/>
    </xf>
    <xf numFmtId="164" fontId="1" fillId="8" borderId="0" xfId="0" applyNumberFormat="1" applyFont="1" applyFill="1" applyAlignment="1">
      <alignment horizontal="right"/>
    </xf>
    <xf numFmtId="0" fontId="0" fillId="8" borderId="0" xfId="0" applyFill="1" applyAlignment="1" applyProtection="1">
      <alignment horizontal="left" vertical="top"/>
      <protection locked="0"/>
    </xf>
    <xf numFmtId="0" fontId="0" fillId="8" borderId="1" xfId="0" applyFill="1" applyBorder="1" applyAlignment="1">
      <alignment horizontal="left" vertical="top"/>
    </xf>
    <xf numFmtId="0" fontId="3" fillId="8" borderId="16" xfId="3" applyFont="1" applyFill="1" applyBorder="1"/>
    <xf numFmtId="0" fontId="1" fillId="8" borderId="14" xfId="3" applyFill="1" applyBorder="1"/>
    <xf numFmtId="0" fontId="1" fillId="8" borderId="14" xfId="3" applyFill="1" applyBorder="1" applyAlignment="1">
      <alignment horizontal="left" vertical="top"/>
    </xf>
    <xf numFmtId="0" fontId="1" fillId="8" borderId="17" xfId="3" applyFill="1" applyBorder="1"/>
    <xf numFmtId="0" fontId="1" fillId="8" borderId="7" xfId="3" applyFill="1" applyBorder="1"/>
    <xf numFmtId="0" fontId="1" fillId="8" borderId="13" xfId="3" applyFill="1" applyBorder="1"/>
    <xf numFmtId="0" fontId="1" fillId="8" borderId="0" xfId="3" applyFill="1"/>
    <xf numFmtId="0" fontId="3" fillId="8" borderId="7" xfId="3" applyFont="1" applyFill="1" applyBorder="1"/>
    <xf numFmtId="0" fontId="1" fillId="8" borderId="3" xfId="3" applyFill="1" applyBorder="1"/>
    <xf numFmtId="0" fontId="1" fillId="8" borderId="1" xfId="3" applyFill="1" applyBorder="1"/>
    <xf numFmtId="0" fontId="1" fillId="8" borderId="1" xfId="3" applyFill="1" applyBorder="1" applyAlignment="1">
      <alignment horizontal="left" vertical="top"/>
    </xf>
    <xf numFmtId="0" fontId="1" fillId="8" borderId="10" xfId="3" applyFill="1" applyBorder="1"/>
    <xf numFmtId="0" fontId="1" fillId="8" borderId="7" xfId="0" applyFont="1" applyFill="1" applyBorder="1" applyAlignment="1">
      <alignment vertical="top"/>
    </xf>
    <xf numFmtId="0" fontId="7" fillId="8" borderId="16" xfId="0" applyFont="1" applyFill="1" applyBorder="1" applyAlignment="1">
      <alignment horizontal="center" wrapText="1"/>
    </xf>
    <xf numFmtId="42" fontId="7" fillId="8" borderId="2" xfId="0" applyNumberFormat="1" applyFont="1" applyFill="1" applyBorder="1" applyAlignment="1">
      <alignment horizontal="center" wrapText="1"/>
    </xf>
    <xf numFmtId="0" fontId="7" fillId="8" borderId="14" xfId="0" applyFont="1" applyFill="1" applyBorder="1" applyAlignment="1">
      <alignment horizontal="center" wrapText="1"/>
    </xf>
    <xf numFmtId="42" fontId="7" fillId="8" borderId="14" xfId="0" applyNumberFormat="1" applyFont="1" applyFill="1" applyBorder="1" applyAlignment="1">
      <alignment horizontal="center" wrapText="1"/>
    </xf>
    <xf numFmtId="0" fontId="7" fillId="8" borderId="17" xfId="0" applyFont="1" applyFill="1" applyBorder="1" applyAlignment="1">
      <alignment horizontal="center" wrapText="1"/>
    </xf>
    <xf numFmtId="42" fontId="0" fillId="8" borderId="1" xfId="0" applyNumberFormat="1" applyFill="1" applyBorder="1"/>
    <xf numFmtId="42" fontId="1" fillId="0" borderId="8" xfId="2" applyNumberFormat="1" applyFont="1" applyFill="1" applyBorder="1" applyProtection="1"/>
    <xf numFmtId="0" fontId="34" fillId="0" borderId="4" xfId="0" applyFont="1" applyBorder="1" applyAlignment="1">
      <alignment horizontal="left"/>
    </xf>
    <xf numFmtId="0" fontId="13" fillId="0" borderId="4" xfId="0" applyFont="1" applyBorder="1" applyAlignment="1" applyProtection="1">
      <alignment horizontal="left"/>
      <protection locked="0"/>
    </xf>
    <xf numFmtId="37" fontId="13" fillId="0" borderId="4" xfId="0" applyNumberFormat="1" applyFont="1" applyBorder="1" applyAlignment="1" applyProtection="1">
      <alignment horizontal="left"/>
      <protection locked="0"/>
    </xf>
    <xf numFmtId="37" fontId="13" fillId="0" borderId="4" xfId="1" applyNumberFormat="1" applyFont="1" applyFill="1" applyBorder="1" applyAlignment="1" applyProtection="1">
      <alignment horizontal="left"/>
      <protection locked="0"/>
    </xf>
    <xf numFmtId="1" fontId="13" fillId="0" borderId="4" xfId="1" applyNumberFormat="1" applyFont="1" applyFill="1" applyBorder="1" applyAlignment="1" applyProtection="1">
      <alignment horizontal="left"/>
      <protection locked="0"/>
    </xf>
    <xf numFmtId="0" fontId="8" fillId="0" borderId="11" xfId="0" applyFont="1" applyBorder="1" applyAlignment="1" applyProtection="1">
      <alignment horizontal="left"/>
      <protection locked="0"/>
    </xf>
    <xf numFmtId="0" fontId="13" fillId="0" borderId="11" xfId="0" applyFont="1" applyBorder="1" applyAlignment="1" applyProtection="1">
      <alignment horizontal="left"/>
      <protection locked="0"/>
    </xf>
    <xf numFmtId="1" fontId="13" fillId="0" borderId="11" xfId="0" applyNumberFormat="1" applyFont="1" applyBorder="1" applyAlignment="1" applyProtection="1">
      <alignment horizontal="left"/>
      <protection locked="0"/>
    </xf>
    <xf numFmtId="0" fontId="22" fillId="0" borderId="4" xfId="0" applyFont="1" applyBorder="1" applyAlignment="1" applyProtection="1">
      <alignment horizontal="left"/>
      <protection locked="0"/>
    </xf>
    <xf numFmtId="3" fontId="8" fillId="0" borderId="4" xfId="0" applyNumberFormat="1" applyFont="1" applyBorder="1" applyAlignment="1" applyProtection="1">
      <alignment horizontal="left"/>
      <protection locked="0"/>
    </xf>
    <xf numFmtId="0" fontId="12" fillId="0" borderId="4" xfId="0" applyFont="1" applyBorder="1" applyAlignment="1" applyProtection="1">
      <alignment horizontal="left"/>
      <protection locked="0"/>
    </xf>
    <xf numFmtId="0" fontId="13" fillId="0" borderId="4" xfId="0" applyFont="1" applyBorder="1" applyAlignment="1" applyProtection="1">
      <alignment horizontal="left" vertical="center"/>
      <protection locked="0"/>
    </xf>
    <xf numFmtId="0" fontId="12" fillId="0" borderId="11" xfId="0" applyFont="1" applyBorder="1" applyAlignment="1" applyProtection="1">
      <alignment horizontal="left"/>
      <protection locked="0"/>
    </xf>
    <xf numFmtId="0" fontId="13" fillId="0" borderId="11" xfId="0" applyFont="1" applyBorder="1" applyAlignment="1" applyProtection="1">
      <alignment horizontal="left" vertical="center"/>
      <protection locked="0"/>
    </xf>
    <xf numFmtId="0" fontId="34" fillId="0" borderId="14" xfId="3" applyFont="1" applyBorder="1"/>
    <xf numFmtId="0" fontId="34" fillId="5" borderId="4" xfId="0" applyFont="1" applyFill="1" applyBorder="1" applyAlignment="1" applyProtection="1">
      <alignment horizontal="center"/>
      <protection locked="0"/>
    </xf>
    <xf numFmtId="0" fontId="34" fillId="0" borderId="0" xfId="3" applyFont="1"/>
    <xf numFmtId="42" fontId="34" fillId="5" borderId="4" xfId="0" applyNumberFormat="1" applyFont="1" applyFill="1" applyBorder="1" applyAlignment="1" applyProtection="1">
      <alignment horizontal="center"/>
      <protection locked="0"/>
    </xf>
    <xf numFmtId="0" fontId="34" fillId="0" borderId="1" xfId="3" applyFont="1" applyBorder="1"/>
    <xf numFmtId="0" fontId="34" fillId="0" borderId="1" xfId="3" applyFont="1" applyBorder="1" applyAlignment="1">
      <alignment vertical="top"/>
    </xf>
    <xf numFmtId="0" fontId="34" fillId="0" borderId="7" xfId="3" applyFont="1" applyBorder="1"/>
    <xf numFmtId="0" fontId="34" fillId="0" borderId="3" xfId="3" applyFont="1" applyBorder="1" applyAlignment="1">
      <alignment vertical="top"/>
    </xf>
    <xf numFmtId="164" fontId="34" fillId="0" borderId="4" xfId="1" applyNumberFormat="1" applyFont="1" applyBorder="1" applyProtection="1"/>
    <xf numFmtId="164" fontId="34" fillId="0" borderId="4" xfId="1" applyNumberFormat="1" applyFont="1" applyBorder="1" applyProtection="1">
      <protection locked="0"/>
    </xf>
    <xf numFmtId="167" fontId="34" fillId="0" borderId="4" xfId="2" applyNumberFormat="1" applyFont="1" applyBorder="1" applyProtection="1">
      <protection locked="0"/>
    </xf>
    <xf numFmtId="0" fontId="27" fillId="4" borderId="8" xfId="3" applyFont="1" applyFill="1" applyBorder="1"/>
    <xf numFmtId="0" fontId="27" fillId="4" borderId="2" xfId="3" applyFont="1" applyFill="1" applyBorder="1"/>
    <xf numFmtId="0" fontId="27" fillId="4" borderId="6" xfId="3" applyFont="1" applyFill="1" applyBorder="1"/>
    <xf numFmtId="0" fontId="1" fillId="0" borderId="8" xfId="3" applyBorder="1" applyAlignment="1">
      <alignment vertical="top"/>
    </xf>
    <xf numFmtId="0" fontId="1" fillId="0" borderId="2" xfId="3" applyBorder="1" applyAlignment="1">
      <alignment vertical="top"/>
    </xf>
    <xf numFmtId="0" fontId="1" fillId="0" borderId="2" xfId="3" applyBorder="1" applyAlignment="1">
      <alignment horizontal="center" vertical="top"/>
    </xf>
    <xf numFmtId="0" fontId="1" fillId="0" borderId="6" xfId="3" applyBorder="1" applyAlignment="1">
      <alignment horizontal="left" vertical="top"/>
    </xf>
    <xf numFmtId="0" fontId="1" fillId="4" borderId="8" xfId="3" applyFill="1" applyBorder="1" applyAlignment="1">
      <alignment vertical="top" wrapText="1"/>
    </xf>
    <xf numFmtId="14" fontId="1" fillId="0" borderId="4" xfId="0" applyNumberFormat="1" applyFont="1" applyBorder="1" applyProtection="1">
      <protection locked="0"/>
    </xf>
    <xf numFmtId="167" fontId="34" fillId="0" borderId="4" xfId="2" applyNumberFormat="1" applyFont="1" applyBorder="1" applyAlignment="1" applyProtection="1">
      <alignment horizontal="center" wrapText="1"/>
      <protection locked="0"/>
    </xf>
    <xf numFmtId="165" fontId="34" fillId="0" borderId="8" xfId="1" applyNumberFormat="1" applyFont="1" applyFill="1" applyBorder="1" applyProtection="1">
      <protection locked="0"/>
    </xf>
    <xf numFmtId="165" fontId="34" fillId="0" borderId="17" xfId="1" applyNumberFormat="1" applyFont="1" applyFill="1" applyBorder="1" applyProtection="1">
      <protection locked="0"/>
    </xf>
    <xf numFmtId="0" fontId="1" fillId="8" borderId="16" xfId="0" applyFont="1" applyFill="1" applyBorder="1"/>
    <xf numFmtId="0" fontId="7" fillId="8" borderId="14" xfId="0" applyFont="1" applyFill="1" applyBorder="1" applyAlignment="1">
      <alignment horizontal="right"/>
    </xf>
    <xf numFmtId="0" fontId="1" fillId="8" borderId="17" xfId="0" applyFont="1" applyFill="1" applyBorder="1"/>
    <xf numFmtId="0" fontId="4" fillId="0" borderId="7" xfId="0" applyFont="1" applyBorder="1" applyAlignment="1">
      <alignment horizontal="left" vertical="top"/>
    </xf>
    <xf numFmtId="0" fontId="7" fillId="0" borderId="13" xfId="0" applyFont="1" applyBorder="1" applyAlignment="1">
      <alignment horizontal="right"/>
    </xf>
    <xf numFmtId="0" fontId="1" fillId="0" borderId="7" xfId="0" applyFont="1" applyBorder="1" applyAlignment="1">
      <alignment horizontal="left" vertical="center"/>
    </xf>
    <xf numFmtId="0" fontId="1" fillId="0" borderId="7" xfId="0" applyFont="1" applyBorder="1" applyAlignment="1">
      <alignment horizontal="left" wrapText="1"/>
    </xf>
    <xf numFmtId="0" fontId="0" fillId="0" borderId="13" xfId="0" applyBorder="1" applyAlignment="1">
      <alignment horizontal="left" wrapText="1"/>
    </xf>
    <xf numFmtId="0" fontId="3" fillId="0" borderId="7" xfId="0" applyFont="1" applyBorder="1" applyAlignment="1">
      <alignment horizontal="left"/>
    </xf>
    <xf numFmtId="0" fontId="7" fillId="3" borderId="4" xfId="0" applyFont="1" applyFill="1" applyBorder="1" applyAlignment="1">
      <alignment horizontal="center"/>
    </xf>
    <xf numFmtId="0" fontId="0" fillId="0" borderId="4" xfId="0" applyBorder="1" applyAlignment="1" applyProtection="1">
      <alignment horizontal="center"/>
      <protection locked="0"/>
    </xf>
    <xf numFmtId="0" fontId="1" fillId="0" borderId="7" xfId="0" applyFont="1" applyBorder="1"/>
    <xf numFmtId="0" fontId="7" fillId="0" borderId="18" xfId="0" applyFont="1" applyBorder="1"/>
    <xf numFmtId="42" fontId="1" fillId="5" borderId="11" xfId="0" applyNumberFormat="1" applyFont="1" applyFill="1" applyBorder="1" applyAlignment="1" applyProtection="1">
      <alignment horizontal="center"/>
      <protection locked="0"/>
    </xf>
    <xf numFmtId="0" fontId="5" fillId="0" borderId="0" xfId="3" applyFont="1"/>
    <xf numFmtId="0" fontId="5" fillId="8" borderId="0" xfId="3" applyFont="1" applyFill="1"/>
    <xf numFmtId="0" fontId="5" fillId="8" borderId="13" xfId="3" applyFont="1" applyFill="1" applyBorder="1" applyAlignment="1">
      <alignment horizontal="left" vertical="top"/>
    </xf>
    <xf numFmtId="0" fontId="5" fillId="8" borderId="7" xfId="3" applyFont="1" applyFill="1" applyBorder="1"/>
    <xf numFmtId="0" fontId="4" fillId="4" borderId="16" xfId="3" applyFont="1" applyFill="1" applyBorder="1"/>
    <xf numFmtId="0" fontId="4" fillId="4" borderId="14" xfId="3" applyFont="1" applyFill="1" applyBorder="1"/>
    <xf numFmtId="0" fontId="5" fillId="4" borderId="14" xfId="3" applyFont="1" applyFill="1" applyBorder="1"/>
    <xf numFmtId="0" fontId="5" fillId="4" borderId="17" xfId="3" applyFont="1" applyFill="1" applyBorder="1"/>
    <xf numFmtId="0" fontId="4" fillId="4" borderId="7" xfId="3" applyFont="1" applyFill="1" applyBorder="1"/>
    <xf numFmtId="49" fontId="4" fillId="4" borderId="3" xfId="3" applyNumberFormat="1" applyFont="1" applyFill="1" applyBorder="1" applyAlignment="1">
      <alignment vertical="top" wrapText="1"/>
    </xf>
    <xf numFmtId="0" fontId="1" fillId="8" borderId="13" xfId="3" applyFill="1" applyBorder="1" applyAlignment="1">
      <alignment horizontal="left" vertical="top"/>
    </xf>
    <xf numFmtId="49" fontId="5" fillId="8" borderId="0" xfId="3" applyNumberFormat="1" applyFont="1" applyFill="1"/>
    <xf numFmtId="0" fontId="2" fillId="8" borderId="7" xfId="3" applyFont="1" applyFill="1" applyBorder="1"/>
    <xf numFmtId="0" fontId="4" fillId="8" borderId="7" xfId="3" applyFont="1" applyFill="1" applyBorder="1"/>
    <xf numFmtId="49" fontId="1" fillId="8" borderId="0" xfId="3" applyNumberFormat="1" applyFill="1"/>
    <xf numFmtId="0" fontId="4" fillId="8" borderId="0" xfId="3" applyFont="1" applyFill="1"/>
    <xf numFmtId="42" fontId="1" fillId="5" borderId="8" xfId="3" applyNumberFormat="1" applyFill="1" applyBorder="1" applyAlignment="1" applyProtection="1">
      <alignment horizontal="center" vertical="center"/>
      <protection locked="0"/>
    </xf>
    <xf numFmtId="0" fontId="1" fillId="5" borderId="8" xfId="3" applyFill="1" applyBorder="1" applyProtection="1">
      <protection locked="0"/>
    </xf>
    <xf numFmtId="167" fontId="0" fillId="5" borderId="8" xfId="2" applyNumberFormat="1" applyFont="1" applyFill="1" applyBorder="1" applyProtection="1">
      <protection locked="0"/>
    </xf>
    <xf numFmtId="0" fontId="1" fillId="8" borderId="13" xfId="3" applyFill="1" applyBorder="1" applyAlignment="1" applyProtection="1">
      <alignment horizontal="left" vertical="top"/>
      <protection locked="0"/>
    </xf>
    <xf numFmtId="0" fontId="14" fillId="8" borderId="13" xfId="3" applyFont="1" applyFill="1" applyBorder="1" applyAlignment="1">
      <alignment horizontal="left" vertical="top"/>
    </xf>
    <xf numFmtId="49" fontId="14" fillId="8" borderId="7" xfId="3" applyNumberFormat="1" applyFont="1" applyFill="1" applyBorder="1" applyAlignment="1">
      <alignment vertical="center" wrapText="1"/>
    </xf>
    <xf numFmtId="49" fontId="1" fillId="0" borderId="16" xfId="3" applyNumberFormat="1" applyBorder="1"/>
    <xf numFmtId="49" fontId="1" fillId="0" borderId="7" xfId="3" applyNumberFormat="1" applyBorder="1"/>
    <xf numFmtId="49" fontId="1" fillId="0" borderId="3" xfId="3" applyNumberFormat="1" applyBorder="1"/>
    <xf numFmtId="0" fontId="27" fillId="0" borderId="0" xfId="3" applyFont="1"/>
    <xf numFmtId="0" fontId="27" fillId="0" borderId="13" xfId="3" applyFont="1" applyBorder="1"/>
    <xf numFmtId="0" fontId="1" fillId="0" borderId="3" xfId="3" applyBorder="1"/>
    <xf numFmtId="49" fontId="1" fillId="8" borderId="1" xfId="3" applyNumberFormat="1" applyFill="1" applyBorder="1"/>
    <xf numFmtId="0" fontId="1" fillId="8" borderId="10" xfId="3" applyFill="1" applyBorder="1" applyAlignment="1">
      <alignment horizontal="left" vertical="top"/>
    </xf>
    <xf numFmtId="0" fontId="1" fillId="8" borderId="16" xfId="3" applyFill="1" applyBorder="1"/>
    <xf numFmtId="49" fontId="1" fillId="8" borderId="14" xfId="3" applyNumberFormat="1" applyFill="1" applyBorder="1"/>
    <xf numFmtId="0" fontId="1" fillId="8" borderId="17" xfId="3" applyFill="1" applyBorder="1" applyAlignment="1">
      <alignment horizontal="left" vertical="top"/>
    </xf>
    <xf numFmtId="0" fontId="1" fillId="5" borderId="4" xfId="3" applyFill="1" applyBorder="1" applyProtection="1">
      <protection locked="0"/>
    </xf>
    <xf numFmtId="42" fontId="1" fillId="5" borderId="4" xfId="3" applyNumberFormat="1" applyFill="1" applyBorder="1" applyAlignment="1" applyProtection="1">
      <alignment horizontal="center" vertical="center"/>
      <protection locked="0"/>
    </xf>
    <xf numFmtId="42" fontId="1" fillId="6" borderId="8" xfId="3" applyNumberFormat="1" applyFill="1" applyBorder="1" applyAlignment="1" applyProtection="1">
      <alignment horizontal="center" vertical="center"/>
      <protection locked="0"/>
    </xf>
    <xf numFmtId="49" fontId="1" fillId="0" borderId="3" xfId="3" applyNumberFormat="1" applyBorder="1" applyAlignment="1">
      <alignment vertical="top"/>
    </xf>
    <xf numFmtId="49" fontId="1" fillId="0" borderId="16" xfId="3" applyNumberFormat="1" applyBorder="1" applyAlignment="1">
      <alignment horizontal="left" vertical="top"/>
    </xf>
    <xf numFmtId="0" fontId="1" fillId="0" borderId="12" xfId="3" applyBorder="1" applyAlignment="1" applyProtection="1">
      <alignment horizontal="center"/>
      <protection locked="0"/>
    </xf>
    <xf numFmtId="49" fontId="1" fillId="0" borderId="7" xfId="3" applyNumberFormat="1" applyBorder="1" applyAlignment="1">
      <alignment horizontal="left" vertical="top"/>
    </xf>
    <xf numFmtId="49" fontId="1" fillId="0" borderId="7" xfId="3" applyNumberFormat="1" applyBorder="1" applyAlignment="1">
      <alignment vertical="top"/>
    </xf>
    <xf numFmtId="0" fontId="7" fillId="4" borderId="4" xfId="3" applyFont="1" applyFill="1" applyBorder="1" applyAlignment="1">
      <alignment horizontal="center"/>
    </xf>
    <xf numFmtId="168" fontId="1" fillId="0" borderId="4" xfId="3" applyNumberFormat="1" applyBorder="1" applyProtection="1">
      <protection locked="0"/>
    </xf>
    <xf numFmtId="49" fontId="1" fillId="0" borderId="16" xfId="3" applyNumberFormat="1" applyBorder="1" applyAlignment="1">
      <alignment vertical="top" wrapText="1"/>
    </xf>
    <xf numFmtId="0" fontId="14" fillId="0" borderId="0" xfId="3" applyFont="1"/>
    <xf numFmtId="0" fontId="14" fillId="8" borderId="7" xfId="3" applyFont="1" applyFill="1" applyBorder="1"/>
    <xf numFmtId="49" fontId="1" fillId="0" borderId="3" xfId="3" applyNumberFormat="1" applyBorder="1" applyAlignment="1">
      <alignment vertical="top" wrapText="1"/>
    </xf>
    <xf numFmtId="0" fontId="1" fillId="8" borderId="13" xfId="3" quotePrefix="1" applyFill="1" applyBorder="1" applyAlignment="1">
      <alignment horizontal="left" vertical="top"/>
    </xf>
    <xf numFmtId="0" fontId="25" fillId="2" borderId="16" xfId="3" applyFont="1" applyFill="1" applyBorder="1"/>
    <xf numFmtId="0" fontId="1" fillId="2" borderId="14" xfId="3" applyFill="1" applyBorder="1"/>
    <xf numFmtId="0" fontId="1" fillId="2" borderId="17" xfId="3" applyFill="1" applyBorder="1"/>
    <xf numFmtId="0" fontId="7" fillId="2" borderId="10" xfId="3" applyFont="1" applyFill="1" applyBorder="1" applyAlignment="1">
      <alignment horizontal="center"/>
    </xf>
    <xf numFmtId="49" fontId="1" fillId="2" borderId="6" xfId="3" applyNumberFormat="1" applyFill="1" applyBorder="1" applyAlignment="1">
      <alignment horizontal="left" vertical="top"/>
    </xf>
    <xf numFmtId="42" fontId="1" fillId="0" borderId="11" xfId="3" applyNumberFormat="1" applyBorder="1" applyAlignment="1" applyProtection="1">
      <alignment horizontal="center" vertical="center" wrapText="1"/>
      <protection locked="0"/>
    </xf>
    <xf numFmtId="49" fontId="1" fillId="2" borderId="16" xfId="3" applyNumberFormat="1" applyFill="1" applyBorder="1" applyAlignment="1">
      <alignment horizontal="left" vertical="top"/>
    </xf>
    <xf numFmtId="0" fontId="7" fillId="0" borderId="16" xfId="3" applyFont="1" applyBorder="1"/>
    <xf numFmtId="0" fontId="7" fillId="0" borderId="14" xfId="3" applyFont="1" applyBorder="1"/>
    <xf numFmtId="0" fontId="7" fillId="0" borderId="17" xfId="3" applyFont="1" applyBorder="1"/>
    <xf numFmtId="0" fontId="1" fillId="8" borderId="7" xfId="3" applyFill="1" applyBorder="1" applyAlignment="1">
      <alignment horizontal="center"/>
    </xf>
    <xf numFmtId="0" fontId="1" fillId="0" borderId="0" xfId="3" applyAlignment="1">
      <alignment horizontal="center"/>
    </xf>
    <xf numFmtId="0" fontId="1" fillId="0" borderId="13" xfId="3" applyBorder="1" applyAlignment="1">
      <alignment horizontal="center"/>
    </xf>
    <xf numFmtId="49" fontId="1" fillId="8" borderId="7" xfId="3" applyNumberFormat="1" applyFill="1" applyBorder="1" applyAlignment="1">
      <alignment vertical="top"/>
    </xf>
    <xf numFmtId="49" fontId="1" fillId="0" borderId="0" xfId="3" applyNumberFormat="1"/>
    <xf numFmtId="0" fontId="1" fillId="6" borderId="8" xfId="3" applyFill="1" applyBorder="1" applyAlignment="1" applyProtection="1">
      <alignment horizontal="center" vertical="center"/>
      <protection locked="0"/>
    </xf>
    <xf numFmtId="0" fontId="1" fillId="4" borderId="9" xfId="3" applyFill="1" applyBorder="1"/>
    <xf numFmtId="0" fontId="1" fillId="2" borderId="0" xfId="3" applyFill="1"/>
    <xf numFmtId="0" fontId="1" fillId="0" borderId="8" xfId="3" applyBorder="1" applyProtection="1">
      <protection locked="0"/>
    </xf>
    <xf numFmtId="0" fontId="4" fillId="2" borderId="7" xfId="3" applyFont="1" applyFill="1" applyBorder="1"/>
    <xf numFmtId="3" fontId="19" fillId="12" borderId="9" xfId="0" applyNumberFormat="1" applyFont="1" applyFill="1" applyBorder="1" applyAlignment="1">
      <alignment horizontal="center" vertical="top" wrapText="1"/>
    </xf>
    <xf numFmtId="0" fontId="5" fillId="0" borderId="13" xfId="0" applyFont="1" applyBorder="1"/>
    <xf numFmtId="0" fontId="4" fillId="0" borderId="3" xfId="0" applyFont="1" applyBorder="1" applyAlignment="1">
      <alignment horizontal="left"/>
    </xf>
    <xf numFmtId="0" fontId="4" fillId="0" borderId="1" xfId="0" applyFont="1" applyBorder="1" applyAlignment="1">
      <alignment horizontal="left"/>
    </xf>
    <xf numFmtId="3" fontId="4" fillId="0" borderId="1" xfId="0" applyNumberFormat="1" applyFont="1" applyBorder="1" applyAlignment="1">
      <alignment horizontal="left"/>
    </xf>
    <xf numFmtId="0" fontId="19" fillId="12" borderId="9" xfId="0" applyFont="1" applyFill="1" applyBorder="1" applyAlignment="1">
      <alignment horizontal="center" vertical="top" wrapText="1"/>
    </xf>
    <xf numFmtId="0" fontId="19" fillId="12" borderId="10" xfId="0" applyFont="1" applyFill="1" applyBorder="1" applyAlignment="1">
      <alignment horizontal="center" vertical="top" wrapText="1"/>
    </xf>
    <xf numFmtId="3" fontId="7" fillId="12" borderId="9" xfId="0" applyNumberFormat="1" applyFont="1" applyFill="1" applyBorder="1" applyAlignment="1">
      <alignment horizontal="center" vertical="top" wrapText="1"/>
    </xf>
    <xf numFmtId="3" fontId="7" fillId="12" borderId="9" xfId="0" quotePrefix="1" applyNumberFormat="1" applyFont="1" applyFill="1" applyBorder="1" applyAlignment="1">
      <alignment horizontal="center" vertical="top" wrapText="1"/>
    </xf>
    <xf numFmtId="42" fontId="1" fillId="4" borderId="4" xfId="2" applyNumberFormat="1" applyFont="1" applyFill="1" applyBorder="1" applyAlignment="1" applyProtection="1">
      <alignment horizontal="right"/>
    </xf>
    <xf numFmtId="42" fontId="0" fillId="4" borderId="4" xfId="0" applyNumberFormat="1" applyFill="1" applyBorder="1"/>
    <xf numFmtId="42" fontId="34" fillId="8" borderId="4" xfId="0" applyNumberFormat="1" applyFont="1" applyFill="1" applyBorder="1"/>
    <xf numFmtId="0" fontId="14" fillId="0" borderId="1" xfId="0" applyFont="1" applyBorder="1" applyAlignment="1">
      <alignment vertical="top"/>
    </xf>
    <xf numFmtId="0" fontId="51" fillId="5" borderId="8" xfId="3" applyFont="1" applyFill="1" applyBorder="1" applyProtection="1">
      <protection locked="0"/>
    </xf>
    <xf numFmtId="0" fontId="8" fillId="0" borderId="11" xfId="0" applyFont="1" applyBorder="1"/>
    <xf numFmtId="0" fontId="5" fillId="0" borderId="12" xfId="0" applyFont="1" applyBorder="1" applyAlignment="1">
      <alignment horizontal="center" vertical="top" wrapText="1"/>
    </xf>
    <xf numFmtId="0" fontId="4" fillId="0" borderId="12" xfId="0" applyFont="1" applyBorder="1"/>
    <xf numFmtId="0" fontId="34" fillId="0" borderId="12" xfId="0" applyFont="1" applyBorder="1" applyAlignment="1">
      <alignment horizontal="left" vertical="top" wrapText="1"/>
    </xf>
    <xf numFmtId="0" fontId="0" fillId="8" borderId="16" xfId="0" applyFill="1" applyBorder="1"/>
    <xf numFmtId="42" fontId="52" fillId="5" borderId="4" xfId="3" applyNumberFormat="1" applyFont="1" applyFill="1" applyBorder="1" applyAlignment="1" applyProtection="1">
      <alignment horizontal="center" vertical="center"/>
      <protection locked="0"/>
    </xf>
    <xf numFmtId="0" fontId="54" fillId="0" borderId="7" xfId="0" applyFont="1" applyBorder="1"/>
    <xf numFmtId="0" fontId="53" fillId="8" borderId="16" xfId="0" applyFont="1" applyFill="1" applyBorder="1"/>
    <xf numFmtId="0" fontId="53" fillId="8" borderId="14" xfId="0" applyFont="1" applyFill="1" applyBorder="1" applyAlignment="1">
      <alignment horizontal="left" vertical="top"/>
    </xf>
    <xf numFmtId="0" fontId="54" fillId="0" borderId="0" xfId="0" applyFont="1"/>
    <xf numFmtId="0" fontId="0" fillId="4" borderId="4" xfId="0" applyFill="1" applyBorder="1"/>
    <xf numFmtId="167" fontId="5" fillId="4" borderId="4" xfId="2" applyNumberFormat="1" applyFont="1" applyFill="1" applyBorder="1" applyAlignment="1">
      <alignment vertical="top" wrapText="1"/>
    </xf>
    <xf numFmtId="167" fontId="1" fillId="0" borderId="4" xfId="2" applyNumberFormat="1" applyBorder="1" applyAlignment="1" applyProtection="1">
      <alignment horizontal="right"/>
      <protection locked="0"/>
    </xf>
    <xf numFmtId="167" fontId="25" fillId="4" borderId="4" xfId="2" applyNumberFormat="1" applyFont="1" applyFill="1" applyBorder="1" applyAlignment="1">
      <alignment horizontal="right"/>
    </xf>
    <xf numFmtId="167" fontId="25" fillId="4" borderId="6" xfId="2" applyNumberFormat="1" applyFont="1" applyFill="1" applyBorder="1" applyAlignment="1">
      <alignment horizontal="right"/>
    </xf>
    <xf numFmtId="167" fontId="8" fillId="0" borderId="4" xfId="2" applyNumberFormat="1" applyFont="1" applyBorder="1" applyProtection="1">
      <protection locked="0"/>
    </xf>
    <xf numFmtId="167" fontId="8" fillId="4" borderId="4" xfId="2" applyNumberFormat="1" applyFont="1" applyFill="1" applyBorder="1"/>
    <xf numFmtId="167" fontId="8" fillId="0" borderId="11" xfId="2" applyNumberFormat="1" applyFont="1" applyBorder="1" applyProtection="1">
      <protection locked="0"/>
    </xf>
    <xf numFmtId="0" fontId="34" fillId="0" borderId="4" xfId="0" applyFont="1" applyBorder="1" applyAlignment="1">
      <alignment horizontal="left" vertical="center"/>
    </xf>
    <xf numFmtId="0" fontId="34" fillId="0" borderId="4" xfId="0" applyFont="1" applyBorder="1"/>
    <xf numFmtId="0" fontId="44" fillId="0" borderId="0" xfId="0" applyFont="1" applyAlignment="1">
      <alignment horizontal="center" vertical="center" wrapText="1"/>
    </xf>
    <xf numFmtId="0" fontId="1" fillId="0" borderId="14" xfId="3" applyBorder="1" applyAlignment="1">
      <alignment horizontal="left" vertical="top"/>
    </xf>
    <xf numFmtId="0" fontId="1" fillId="0" borderId="17" xfId="3" applyBorder="1" applyAlignment="1">
      <alignment horizontal="left" vertical="top"/>
    </xf>
    <xf numFmtId="0" fontId="0" fillId="0" borderId="1" xfId="0" applyBorder="1" applyAlignment="1">
      <alignment horizontal="left" vertical="top" wrapText="1"/>
    </xf>
    <xf numFmtId="0" fontId="0" fillId="0" borderId="1" xfId="0" applyBorder="1" applyAlignment="1">
      <alignment horizontal="left" vertical="top"/>
    </xf>
    <xf numFmtId="0" fontId="43" fillId="0" borderId="0" xfId="0" applyFont="1" applyAlignment="1">
      <alignment horizontal="right" vertical="top"/>
    </xf>
    <xf numFmtId="0" fontId="0" fillId="8" borderId="7" xfId="0" applyFill="1" applyBorder="1" applyAlignment="1">
      <alignment vertical="top"/>
    </xf>
    <xf numFmtId="42" fontId="1" fillId="5" borderId="4" xfId="0" applyNumberFormat="1" applyFont="1" applyFill="1" applyBorder="1" applyAlignment="1" applyProtection="1">
      <alignment horizontal="center" vertical="top"/>
      <protection locked="0"/>
    </xf>
    <xf numFmtId="0" fontId="1" fillId="8" borderId="0" xfId="0" applyFont="1" applyFill="1" applyAlignment="1" applyProtection="1">
      <alignment vertical="top"/>
      <protection locked="0"/>
    </xf>
    <xf numFmtId="0" fontId="0" fillId="8" borderId="13" xfId="0" applyFill="1" applyBorder="1" applyAlignment="1">
      <alignment vertical="top"/>
    </xf>
    <xf numFmtId="0" fontId="0" fillId="0" borderId="0" xfId="0" applyAlignment="1">
      <alignment vertical="top"/>
    </xf>
    <xf numFmtId="0" fontId="5" fillId="0" borderId="0" xfId="0" applyFont="1" applyAlignment="1">
      <alignment vertical="top"/>
    </xf>
    <xf numFmtId="0" fontId="4" fillId="8" borderId="16" xfId="0" applyFont="1" applyFill="1" applyBorder="1" applyAlignment="1">
      <alignment horizontal="left" vertical="top"/>
    </xf>
    <xf numFmtId="0" fontId="4" fillId="8" borderId="14" xfId="0" applyFont="1" applyFill="1" applyBorder="1" applyAlignment="1">
      <alignment horizontal="left" vertical="top"/>
    </xf>
    <xf numFmtId="0" fontId="5" fillId="8" borderId="14" xfId="0" applyFont="1" applyFill="1" applyBorder="1" applyAlignment="1">
      <alignment horizontal="left" vertical="top"/>
    </xf>
    <xf numFmtId="0" fontId="23" fillId="8" borderId="14" xfId="0" applyFont="1" applyFill="1" applyBorder="1" applyAlignment="1">
      <alignment vertical="top"/>
    </xf>
    <xf numFmtId="0" fontId="5" fillId="8" borderId="14" xfId="0" applyFont="1" applyFill="1" applyBorder="1" applyAlignment="1">
      <alignment vertical="top"/>
    </xf>
    <xf numFmtId="0" fontId="5" fillId="8" borderId="17" xfId="0" applyFont="1" applyFill="1" applyBorder="1" applyAlignment="1">
      <alignment vertical="top"/>
    </xf>
    <xf numFmtId="0" fontId="4" fillId="8" borderId="7" xfId="0" applyFont="1" applyFill="1" applyBorder="1" applyAlignment="1">
      <alignment vertical="top"/>
    </xf>
    <xf numFmtId="0" fontId="1" fillId="8" borderId="0" xfId="0" applyFont="1" applyFill="1" applyAlignment="1">
      <alignment horizontal="center" vertical="top"/>
    </xf>
    <xf numFmtId="0" fontId="1" fillId="8" borderId="0" xfId="0" applyFont="1" applyFill="1" applyAlignment="1">
      <alignment vertical="top"/>
    </xf>
    <xf numFmtId="0" fontId="0" fillId="8" borderId="0" xfId="0" applyFill="1" applyAlignment="1">
      <alignment vertical="top"/>
    </xf>
    <xf numFmtId="0" fontId="0" fillId="0" borderId="4" xfId="0" applyBorder="1" applyAlignment="1" applyProtection="1">
      <alignment vertical="top"/>
      <protection locked="0"/>
    </xf>
    <xf numFmtId="49" fontId="0" fillId="0" borderId="3" xfId="0" applyNumberFormat="1" applyBorder="1" applyAlignment="1">
      <alignment vertical="top"/>
    </xf>
    <xf numFmtId="0" fontId="0" fillId="0" borderId="1" xfId="0" applyBorder="1" applyAlignment="1">
      <alignment horizontal="center" vertical="top"/>
    </xf>
    <xf numFmtId="0" fontId="0" fillId="0" borderId="1" xfId="0" applyBorder="1" applyAlignment="1">
      <alignment horizontal="right" vertical="top"/>
    </xf>
    <xf numFmtId="0" fontId="0" fillId="0" borderId="14" xfId="0" applyBorder="1" applyAlignment="1">
      <alignment vertical="top"/>
    </xf>
    <xf numFmtId="0" fontId="0" fillId="0" borderId="14" xfId="0" applyBorder="1" applyAlignment="1">
      <alignment horizontal="center" vertical="top"/>
    </xf>
    <xf numFmtId="0" fontId="0" fillId="0" borderId="17" xfId="0" applyBorder="1" applyAlignment="1">
      <alignment horizontal="center" vertical="top"/>
    </xf>
    <xf numFmtId="49" fontId="0" fillId="0" borderId="7" xfId="0" applyNumberFormat="1" applyBorder="1" applyAlignment="1">
      <alignment vertical="top"/>
    </xf>
    <xf numFmtId="3" fontId="0" fillId="8" borderId="4" xfId="0" applyNumberFormat="1" applyFill="1" applyBorder="1" applyAlignment="1">
      <alignment vertical="top"/>
    </xf>
    <xf numFmtId="3" fontId="1" fillId="0" borderId="4" xfId="0" applyNumberFormat="1" applyFont="1" applyBorder="1" applyAlignment="1" applyProtection="1">
      <alignment vertical="top"/>
      <protection locked="0"/>
    </xf>
    <xf numFmtId="3" fontId="0" fillId="0" borderId="4" xfId="0" applyNumberFormat="1" applyBorder="1" applyAlignment="1" applyProtection="1">
      <alignment vertical="top"/>
      <protection locked="0"/>
    </xf>
    <xf numFmtId="0" fontId="0" fillId="0" borderId="13" xfId="0" applyBorder="1" applyAlignment="1">
      <alignment vertical="top"/>
    </xf>
    <xf numFmtId="0" fontId="0" fillId="0" borderId="1" xfId="0" applyBorder="1" applyAlignment="1">
      <alignment vertical="top"/>
    </xf>
    <xf numFmtId="9" fontId="0" fillId="0" borderId="4" xfId="5" applyFont="1" applyBorder="1" applyAlignment="1" applyProtection="1">
      <alignment vertical="top"/>
      <protection locked="0"/>
    </xf>
    <xf numFmtId="42" fontId="1" fillId="5" borderId="9" xfId="0" applyNumberFormat="1" applyFont="1" applyFill="1" applyBorder="1" applyAlignment="1" applyProtection="1">
      <alignment horizontal="center" vertical="top"/>
      <protection locked="0"/>
    </xf>
    <xf numFmtId="42" fontId="1" fillId="5" borderId="11" xfId="0" applyNumberFormat="1" applyFont="1" applyFill="1" applyBorder="1" applyAlignment="1" applyProtection="1">
      <alignment horizontal="center" vertical="top"/>
      <protection locked="0"/>
    </xf>
    <xf numFmtId="49" fontId="1" fillId="0" borderId="6" xfId="0" applyNumberFormat="1" applyFont="1" applyBorder="1" applyAlignment="1">
      <alignment vertical="top"/>
    </xf>
    <xf numFmtId="0" fontId="1" fillId="0" borderId="2" xfId="0" applyFont="1" applyBorder="1" applyAlignment="1">
      <alignment vertical="top"/>
    </xf>
    <xf numFmtId="0" fontId="0" fillId="0" borderId="2" xfId="0" applyBorder="1" applyAlignment="1">
      <alignment vertical="top"/>
    </xf>
    <xf numFmtId="0" fontId="0" fillId="0" borderId="2" xfId="0" applyBorder="1" applyAlignment="1">
      <alignment horizontal="right" vertical="top"/>
    </xf>
    <xf numFmtId="0" fontId="0" fillId="8" borderId="0" xfId="0" applyFill="1" applyAlignment="1">
      <alignment horizontal="center" vertical="top"/>
    </xf>
    <xf numFmtId="0" fontId="15" fillId="8" borderId="0" xfId="0" applyFont="1" applyFill="1" applyAlignment="1">
      <alignment vertical="top"/>
    </xf>
    <xf numFmtId="0" fontId="0" fillId="0" borderId="14" xfId="0" applyBorder="1" applyAlignment="1">
      <alignment horizontal="right" vertical="top"/>
    </xf>
    <xf numFmtId="167" fontId="0" fillId="0" borderId="4" xfId="0" applyNumberFormat="1" applyBorder="1" applyAlignment="1" applyProtection="1">
      <alignment vertical="top"/>
      <protection locked="0"/>
    </xf>
    <xf numFmtId="42" fontId="0" fillId="0" borderId="0" xfId="0" applyNumberFormat="1" applyAlignment="1">
      <alignment vertical="top"/>
    </xf>
    <xf numFmtId="42" fontId="0" fillId="0" borderId="9" xfId="0" applyNumberFormat="1" applyBorder="1" applyAlignment="1" applyProtection="1">
      <alignment vertical="top"/>
      <protection locked="0"/>
    </xf>
    <xf numFmtId="0" fontId="1" fillId="8" borderId="0" xfId="0" applyFont="1" applyFill="1" applyAlignment="1">
      <alignment vertical="top" wrapText="1"/>
    </xf>
    <xf numFmtId="42" fontId="0" fillId="8" borderId="0" xfId="0" applyNumberFormat="1" applyFill="1" applyAlignment="1">
      <alignment vertical="top"/>
    </xf>
    <xf numFmtId="0" fontId="0" fillId="8" borderId="3" xfId="0" applyFill="1" applyBorder="1" applyAlignment="1">
      <alignment vertical="top"/>
    </xf>
    <xf numFmtId="49" fontId="0" fillId="8" borderId="1" xfId="0" applyNumberFormat="1" applyFill="1" applyBorder="1" applyAlignment="1">
      <alignment vertical="top"/>
    </xf>
    <xf numFmtId="0" fontId="0" fillId="8" borderId="1" xfId="0" applyFill="1" applyBorder="1" applyAlignment="1">
      <alignment horizontal="center" vertical="top"/>
    </xf>
    <xf numFmtId="0" fontId="0" fillId="8" borderId="1" xfId="0" applyFill="1" applyBorder="1" applyAlignment="1">
      <alignment vertical="top"/>
    </xf>
    <xf numFmtId="0" fontId="15" fillId="8" borderId="1" xfId="0" applyFont="1" applyFill="1" applyBorder="1" applyAlignment="1">
      <alignment vertical="top"/>
    </xf>
    <xf numFmtId="0" fontId="0" fillId="8" borderId="10" xfId="0" applyFill="1" applyBorder="1" applyAlignment="1">
      <alignment vertical="top"/>
    </xf>
    <xf numFmtId="0" fontId="4" fillId="8" borderId="16" xfId="0" applyFont="1" applyFill="1" applyBorder="1" applyAlignment="1">
      <alignment vertical="top"/>
    </xf>
    <xf numFmtId="49" fontId="0" fillId="8" borderId="14" xfId="0" applyNumberFormat="1" applyFill="1" applyBorder="1" applyAlignment="1">
      <alignment vertical="top"/>
    </xf>
    <xf numFmtId="0" fontId="0" fillId="8" borderId="14" xfId="0" applyFill="1" applyBorder="1" applyAlignment="1">
      <alignment horizontal="center" vertical="top"/>
    </xf>
    <xf numFmtId="0" fontId="0" fillId="8" borderId="14" xfId="0" applyFill="1" applyBorder="1" applyAlignment="1">
      <alignment vertical="top"/>
    </xf>
    <xf numFmtId="0" fontId="15" fillId="8" borderId="14" xfId="0" applyFont="1" applyFill="1" applyBorder="1" applyAlignment="1">
      <alignment vertical="top"/>
    </xf>
    <xf numFmtId="0" fontId="0" fillId="8" borderId="17" xfId="0" applyFill="1" applyBorder="1" applyAlignment="1">
      <alignment vertical="top"/>
    </xf>
    <xf numFmtId="0" fontId="26" fillId="0" borderId="0" xfId="0" applyFont="1" applyAlignment="1">
      <alignment vertical="top"/>
    </xf>
    <xf numFmtId="0" fontId="0" fillId="0" borderId="4" xfId="0" applyBorder="1" applyAlignment="1" applyProtection="1">
      <alignment horizontal="center" vertical="top"/>
      <protection locked="0"/>
    </xf>
    <xf numFmtId="0" fontId="27" fillId="0" borderId="1" xfId="0" applyFont="1" applyBorder="1" applyAlignment="1">
      <alignment vertical="top"/>
    </xf>
    <xf numFmtId="42" fontId="1" fillId="0" borderId="1" xfId="0" applyNumberFormat="1" applyFont="1" applyBorder="1" applyAlignment="1">
      <alignment vertical="top"/>
    </xf>
    <xf numFmtId="0" fontId="0" fillId="0" borderId="4" xfId="0" applyBorder="1" applyAlignment="1" applyProtection="1">
      <alignment horizontal="center" vertical="top" wrapText="1"/>
      <protection locked="0"/>
    </xf>
    <xf numFmtId="0" fontId="14" fillId="8" borderId="1" xfId="0" applyFont="1" applyFill="1" applyBorder="1" applyAlignment="1">
      <alignment vertical="top"/>
    </xf>
    <xf numFmtId="0" fontId="27" fillId="8" borderId="1" xfId="0" applyFont="1" applyFill="1" applyBorder="1" applyAlignment="1">
      <alignment vertical="top"/>
    </xf>
    <xf numFmtId="42" fontId="1" fillId="8" borderId="1" xfId="0" applyNumberFormat="1" applyFont="1" applyFill="1" applyBorder="1" applyAlignment="1" applyProtection="1">
      <alignment vertical="top"/>
      <protection hidden="1"/>
    </xf>
    <xf numFmtId="0" fontId="1" fillId="8" borderId="1" xfId="0" applyFont="1" applyFill="1" applyBorder="1" applyAlignment="1">
      <alignment vertical="top"/>
    </xf>
    <xf numFmtId="0" fontId="14" fillId="8" borderId="14" xfId="0" applyFont="1" applyFill="1" applyBorder="1" applyAlignment="1">
      <alignment vertical="top"/>
    </xf>
    <xf numFmtId="0" fontId="25" fillId="8" borderId="14" xfId="0" applyFont="1" applyFill="1" applyBorder="1" applyAlignment="1">
      <alignment vertical="top"/>
    </xf>
    <xf numFmtId="0" fontId="27" fillId="8" borderId="14" xfId="0" applyFont="1" applyFill="1" applyBorder="1" applyAlignment="1">
      <alignment vertical="top"/>
    </xf>
    <xf numFmtId="42" fontId="1" fillId="8" borderId="14" xfId="0" applyNumberFormat="1" applyFont="1" applyFill="1" applyBorder="1" applyAlignment="1">
      <alignment vertical="top"/>
    </xf>
    <xf numFmtId="0" fontId="1" fillId="8" borderId="14" xfId="0" applyFont="1" applyFill="1" applyBorder="1" applyAlignment="1">
      <alignment vertical="top"/>
    </xf>
    <xf numFmtId="0" fontId="17" fillId="8" borderId="7" xfId="0" applyFont="1" applyFill="1" applyBorder="1" applyAlignment="1">
      <alignment vertical="top"/>
    </xf>
    <xf numFmtId="0" fontId="15" fillId="0" borderId="0" xfId="0" applyFont="1" applyAlignment="1">
      <alignment vertical="top"/>
    </xf>
    <xf numFmtId="0" fontId="0" fillId="0" borderId="0" xfId="0" applyAlignment="1">
      <alignment horizontal="left" vertical="top" wrapText="1"/>
    </xf>
    <xf numFmtId="42" fontId="1" fillId="5" borderId="8" xfId="0" applyNumberFormat="1" applyFont="1" applyFill="1" applyBorder="1" applyAlignment="1" applyProtection="1">
      <alignment horizontal="center" vertical="top"/>
      <protection locked="0"/>
    </xf>
    <xf numFmtId="0" fontId="1" fillId="0" borderId="1" xfId="0" applyFont="1" applyBorder="1" applyAlignment="1">
      <alignment vertical="top" wrapText="1"/>
    </xf>
    <xf numFmtId="0" fontId="0" fillId="0" borderId="10" xfId="0" applyBorder="1" applyAlignment="1">
      <alignment vertical="top"/>
    </xf>
    <xf numFmtId="0" fontId="1" fillId="0" borderId="4" xfId="0" applyFont="1" applyBorder="1" applyAlignment="1" applyProtection="1">
      <alignment vertical="top"/>
      <protection locked="0"/>
    </xf>
    <xf numFmtId="0" fontId="1" fillId="0" borderId="11" xfId="0" applyFont="1" applyBorder="1" applyAlignment="1" applyProtection="1">
      <alignment vertical="top"/>
      <protection locked="0"/>
    </xf>
    <xf numFmtId="0" fontId="0" fillId="0" borderId="0" xfId="0" applyAlignment="1">
      <alignment horizontal="center" vertical="top"/>
    </xf>
    <xf numFmtId="49" fontId="0" fillId="8" borderId="0" xfId="0" applyNumberFormat="1" applyFill="1" applyAlignment="1">
      <alignment vertical="top"/>
    </xf>
    <xf numFmtId="0" fontId="14" fillId="8" borderId="7" xfId="0" applyFont="1" applyFill="1" applyBorder="1" applyAlignment="1">
      <alignment vertical="top"/>
    </xf>
    <xf numFmtId="0" fontId="14" fillId="8" borderId="13" xfId="0" applyFont="1" applyFill="1" applyBorder="1" applyAlignment="1">
      <alignment vertical="top"/>
    </xf>
    <xf numFmtId="0" fontId="14" fillId="0" borderId="0" xfId="0" applyFont="1" applyAlignment="1">
      <alignment vertical="top"/>
    </xf>
    <xf numFmtId="0" fontId="27" fillId="8" borderId="0" xfId="0" applyFont="1" applyFill="1" applyAlignment="1">
      <alignment vertical="top"/>
    </xf>
    <xf numFmtId="0" fontId="14" fillId="8" borderId="0" xfId="0" applyFont="1" applyFill="1" applyAlignment="1">
      <alignment horizontal="left" vertical="top" wrapText="1"/>
    </xf>
    <xf numFmtId="0" fontId="0" fillId="8" borderId="7" xfId="0" applyFill="1" applyBorder="1" applyAlignment="1">
      <alignment vertical="top" wrapText="1"/>
    </xf>
    <xf numFmtId="0" fontId="0" fillId="8" borderId="13" xfId="0" applyFill="1" applyBorder="1" applyAlignment="1">
      <alignment vertical="top" wrapText="1"/>
    </xf>
    <xf numFmtId="0" fontId="0" fillId="0" borderId="0" xfId="0" applyAlignment="1">
      <alignment vertical="top" wrapText="1"/>
    </xf>
    <xf numFmtId="0" fontId="47" fillId="0" borderId="0" xfId="3" applyFont="1"/>
    <xf numFmtId="0" fontId="2" fillId="0" borderId="0" xfId="0" applyFont="1"/>
    <xf numFmtId="49" fontId="47" fillId="0" borderId="0" xfId="0" applyNumberFormat="1" applyFont="1" applyAlignment="1">
      <alignment horizontal="left"/>
    </xf>
    <xf numFmtId="0" fontId="47" fillId="0" borderId="0" xfId="0" applyFont="1"/>
    <xf numFmtId="0" fontId="2" fillId="8" borderId="16" xfId="3" applyFont="1" applyFill="1" applyBorder="1"/>
    <xf numFmtId="0" fontId="2" fillId="8" borderId="14" xfId="3" applyFont="1" applyFill="1" applyBorder="1"/>
    <xf numFmtId="0" fontId="47" fillId="8" borderId="14" xfId="3" applyFont="1" applyFill="1" applyBorder="1"/>
    <xf numFmtId="0" fontId="47" fillId="8" borderId="17" xfId="3" applyFont="1" applyFill="1" applyBorder="1"/>
    <xf numFmtId="0" fontId="2" fillId="0" borderId="0" xfId="0" applyFont="1" applyAlignment="1">
      <alignment horizontal="left" vertical="top"/>
    </xf>
    <xf numFmtId="0" fontId="2" fillId="0" borderId="0" xfId="0" applyFont="1" applyAlignment="1">
      <alignment horizontal="right"/>
    </xf>
    <xf numFmtId="0" fontId="55" fillId="0" borderId="0" xfId="0" applyFont="1"/>
    <xf numFmtId="0" fontId="2" fillId="0" borderId="0" xfId="0" applyFont="1" applyAlignment="1">
      <alignment horizontal="left"/>
    </xf>
    <xf numFmtId="164" fontId="47" fillId="0" borderId="0" xfId="0" applyNumberFormat="1" applyFont="1"/>
    <xf numFmtId="49" fontId="47" fillId="0" borderId="0" xfId="0" applyNumberFormat="1" applyFont="1"/>
    <xf numFmtId="0" fontId="47" fillId="0" borderId="0" xfId="3" applyFont="1" applyAlignment="1">
      <alignment horizontal="left" vertical="top"/>
    </xf>
    <xf numFmtId="0" fontId="47" fillId="0" borderId="0" xfId="0" applyFont="1" applyAlignment="1">
      <alignment horizontal="left" vertical="top"/>
    </xf>
    <xf numFmtId="0" fontId="2" fillId="0" borderId="0" xfId="0" applyFont="1" applyAlignment="1">
      <alignment vertical="top"/>
    </xf>
    <xf numFmtId="42" fontId="2" fillId="0" borderId="0" xfId="0" applyNumberFormat="1" applyFont="1" applyAlignment="1">
      <alignment horizontal="left" vertical="top"/>
    </xf>
    <xf numFmtId="42" fontId="47" fillId="0" borderId="0" xfId="0" applyNumberFormat="1" applyFont="1" applyAlignment="1">
      <alignment vertical="top"/>
    </xf>
    <xf numFmtId="0" fontId="2" fillId="0" borderId="0" xfId="3" applyFont="1" applyAlignment="1">
      <alignment horizontal="left" vertical="top"/>
    </xf>
    <xf numFmtId="0" fontId="47" fillId="0" borderId="7" xfId="3" applyFont="1" applyBorder="1" applyAlignment="1">
      <alignment horizontal="left" vertical="top"/>
    </xf>
    <xf numFmtId="49" fontId="49" fillId="8" borderId="14" xfId="3" applyNumberFormat="1" applyFont="1" applyFill="1" applyBorder="1"/>
    <xf numFmtId="0" fontId="34" fillId="8" borderId="0" xfId="3" applyFont="1" applyFill="1" applyAlignment="1">
      <alignment horizontal="left" vertical="top"/>
    </xf>
    <xf numFmtId="0" fontId="34" fillId="8" borderId="0" xfId="3" applyFont="1" applyFill="1" applyAlignment="1" applyProtection="1">
      <alignment horizontal="left" vertical="top"/>
      <protection locked="0"/>
    </xf>
    <xf numFmtId="0" fontId="34" fillId="8" borderId="0" xfId="3" applyFont="1" applyFill="1" applyAlignment="1" applyProtection="1">
      <alignment horizontal="center" vertical="top"/>
      <protection locked="0"/>
    </xf>
    <xf numFmtId="0" fontId="34" fillId="0" borderId="0" xfId="3" applyFont="1" applyAlignment="1">
      <alignment vertical="top"/>
    </xf>
    <xf numFmtId="0" fontId="34" fillId="8" borderId="0" xfId="3" applyFont="1" applyFill="1" applyAlignment="1" applyProtection="1">
      <alignment horizontal="left"/>
      <protection locked="0"/>
    </xf>
    <xf numFmtId="49" fontId="7" fillId="0" borderId="0" xfId="0" applyNumberFormat="1" applyFont="1"/>
    <xf numFmtId="0" fontId="0" fillId="0" borderId="3" xfId="0" applyBorder="1"/>
    <xf numFmtId="0" fontId="7" fillId="0" borderId="1" xfId="0" applyFont="1" applyBorder="1"/>
    <xf numFmtId="42" fontId="0" fillId="0" borderId="1" xfId="0" applyNumberFormat="1" applyBorder="1"/>
    <xf numFmtId="0" fontId="1" fillId="8" borderId="2" xfId="3" applyFill="1" applyBorder="1"/>
    <xf numFmtId="0" fontId="4" fillId="8" borderId="2" xfId="3" applyFont="1" applyFill="1" applyBorder="1" applyAlignment="1">
      <alignment horizontal="center" wrapText="1"/>
    </xf>
    <xf numFmtId="0" fontId="25" fillId="0" borderId="0" xfId="3" applyFont="1" applyAlignment="1">
      <alignment horizontal="right" vertical="top"/>
    </xf>
    <xf numFmtId="0" fontId="25" fillId="0" borderId="13" xfId="3" applyFont="1" applyBorder="1" applyAlignment="1">
      <alignment horizontal="right" vertical="top"/>
    </xf>
    <xf numFmtId="0" fontId="2" fillId="0" borderId="0" xfId="3" applyFont="1" applyAlignment="1">
      <alignment horizontal="right" vertical="top"/>
    </xf>
    <xf numFmtId="0" fontId="43" fillId="0" borderId="1" xfId="0" applyFont="1" applyBorder="1" applyAlignment="1">
      <alignment vertical="top"/>
    </xf>
    <xf numFmtId="0" fontId="47" fillId="0" borderId="1" xfId="0" applyFont="1" applyBorder="1" applyAlignment="1">
      <alignment vertical="top"/>
    </xf>
    <xf numFmtId="49" fontId="1" fillId="0" borderId="6" xfId="3" applyNumberFormat="1" applyBorder="1" applyAlignment="1">
      <alignment horizontal="left" vertical="top"/>
    </xf>
    <xf numFmtId="0" fontId="1" fillId="0" borderId="2" xfId="3" applyBorder="1" applyAlignment="1">
      <alignment horizontal="left" vertical="top"/>
    </xf>
    <xf numFmtId="0" fontId="1" fillId="0" borderId="8" xfId="3" applyBorder="1" applyAlignment="1">
      <alignment horizontal="left" vertical="top"/>
    </xf>
    <xf numFmtId="49" fontId="1" fillId="0" borderId="3" xfId="3" applyNumberFormat="1" applyBorder="1" applyAlignment="1">
      <alignment horizontal="left" vertical="top"/>
    </xf>
    <xf numFmtId="0" fontId="15" fillId="0" borderId="0" xfId="3" applyFont="1" applyAlignment="1">
      <alignment horizontal="left" vertical="top"/>
    </xf>
    <xf numFmtId="0" fontId="1" fillId="0" borderId="1" xfId="3" applyBorder="1" applyAlignment="1">
      <alignment horizontal="left" vertical="top"/>
    </xf>
    <xf numFmtId="0" fontId="1" fillId="0" borderId="10" xfId="3" applyBorder="1" applyAlignment="1">
      <alignment horizontal="left" vertical="top"/>
    </xf>
    <xf numFmtId="0" fontId="1" fillId="0" borderId="16" xfId="3" applyBorder="1" applyAlignment="1">
      <alignment horizontal="left" vertical="top"/>
    </xf>
    <xf numFmtId="0" fontId="1" fillId="0" borderId="13" xfId="3" applyBorder="1" applyAlignment="1">
      <alignment horizontal="left" vertical="top"/>
    </xf>
    <xf numFmtId="0" fontId="47" fillId="0" borderId="7" xfId="0" applyFont="1" applyBorder="1" applyAlignment="1">
      <alignment horizontal="left" vertical="top"/>
    </xf>
    <xf numFmtId="0" fontId="43" fillId="0" borderId="0" xfId="0" applyFont="1" applyAlignment="1">
      <alignment vertical="top"/>
    </xf>
    <xf numFmtId="0" fontId="5" fillId="0" borderId="0" xfId="0" applyFont="1" applyAlignment="1">
      <alignment horizontal="right" vertical="top"/>
    </xf>
    <xf numFmtId="0" fontId="0" fillId="0" borderId="0" xfId="0" applyProtection="1">
      <protection locked="0"/>
    </xf>
    <xf numFmtId="3" fontId="0" fillId="0" borderId="0" xfId="0" applyNumberFormat="1" applyProtection="1">
      <protection locked="0"/>
    </xf>
    <xf numFmtId="3" fontId="7" fillId="0" borderId="0" xfId="0" applyNumberFormat="1" applyFont="1" applyAlignment="1">
      <alignment horizontal="left"/>
    </xf>
    <xf numFmtId="0" fontId="5" fillId="0" borderId="0" xfId="0" applyFont="1" applyAlignment="1">
      <alignment horizontal="left"/>
    </xf>
    <xf numFmtId="0" fontId="56" fillId="0" borderId="0" xfId="0" applyFont="1" applyAlignment="1">
      <alignment horizontal="center" vertical="center"/>
    </xf>
    <xf numFmtId="0" fontId="57" fillId="0" borderId="7" xfId="3" applyFont="1" applyBorder="1" applyAlignment="1">
      <alignment horizontal="left" vertical="top"/>
    </xf>
    <xf numFmtId="0" fontId="1" fillId="2" borderId="14" xfId="3" applyFill="1" applyBorder="1" applyAlignment="1">
      <alignment horizontal="left" vertical="top"/>
    </xf>
    <xf numFmtId="49" fontId="1" fillId="2" borderId="7" xfId="3" applyNumberFormat="1" applyFill="1" applyBorder="1" applyAlignment="1">
      <alignment horizontal="left" vertical="top"/>
    </xf>
    <xf numFmtId="0" fontId="1" fillId="2" borderId="17" xfId="3" applyFill="1" applyBorder="1" applyAlignment="1">
      <alignment horizontal="left" vertical="top"/>
    </xf>
    <xf numFmtId="0" fontId="47" fillId="11" borderId="4" xfId="0" applyFont="1" applyFill="1" applyBorder="1" applyAlignment="1">
      <alignment horizontal="center"/>
    </xf>
    <xf numFmtId="0" fontId="7" fillId="12" borderId="4"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7" fillId="12" borderId="8" xfId="0" applyFont="1" applyFill="1" applyBorder="1" applyAlignment="1">
      <alignment horizontal="center" vertical="center" wrapText="1"/>
    </xf>
    <xf numFmtId="165" fontId="34" fillId="4" borderId="4" xfId="0" applyNumberFormat="1" applyFont="1" applyFill="1" applyBorder="1" applyAlignment="1">
      <alignment horizontal="center" vertical="center" wrapText="1"/>
    </xf>
    <xf numFmtId="0" fontId="34" fillId="4" borderId="4" xfId="0" applyFont="1" applyFill="1" applyBorder="1" applyAlignment="1">
      <alignment horizontal="center" vertical="center" wrapText="1"/>
    </xf>
    <xf numFmtId="3" fontId="34" fillId="4" borderId="6" xfId="0" applyNumberFormat="1" applyFont="1" applyFill="1" applyBorder="1" applyAlignment="1">
      <alignment horizontal="center" vertical="center" wrapText="1"/>
    </xf>
    <xf numFmtId="3" fontId="34" fillId="4" borderId="8" xfId="0" applyNumberFormat="1" applyFont="1" applyFill="1" applyBorder="1" applyAlignment="1">
      <alignment horizontal="center" vertical="center" wrapText="1"/>
    </xf>
    <xf numFmtId="0" fontId="7" fillId="4" borderId="4" xfId="0" applyFont="1" applyFill="1" applyBorder="1" applyAlignment="1">
      <alignment horizontal="left"/>
    </xf>
    <xf numFmtId="0" fontId="1" fillId="0" borderId="5" xfId="0" applyFont="1" applyBorder="1" applyAlignment="1" applyProtection="1">
      <alignment horizontal="left"/>
      <protection locked="0"/>
    </xf>
    <xf numFmtId="0" fontId="1" fillId="0" borderId="0" xfId="0" applyFont="1" applyAlignment="1">
      <alignment horizontal="left" vertical="top" wrapText="1"/>
    </xf>
    <xf numFmtId="0" fontId="34" fillId="0" borderId="4" xfId="0" applyFont="1" applyBorder="1" applyProtection="1">
      <protection locked="0"/>
    </xf>
    <xf numFmtId="0" fontId="34" fillId="0" borderId="6" xfId="0" applyFont="1" applyBorder="1" applyAlignment="1" applyProtection="1">
      <alignment horizontal="left"/>
      <protection locked="0"/>
    </xf>
    <xf numFmtId="0" fontId="34" fillId="0" borderId="2" xfId="0" applyFont="1" applyBorder="1" applyAlignment="1" applyProtection="1">
      <alignment horizontal="left"/>
      <protection locked="0"/>
    </xf>
    <xf numFmtId="0" fontId="34" fillId="0" borderId="8" xfId="0" applyFont="1" applyBorder="1" applyAlignment="1" applyProtection="1">
      <alignment horizontal="left"/>
      <protection locked="0"/>
    </xf>
    <xf numFmtId="167" fontId="34" fillId="0" borderId="4" xfId="2" applyNumberFormat="1" applyFont="1" applyBorder="1" applyAlignment="1" applyProtection="1">
      <alignment horizontal="center" wrapText="1"/>
      <protection locked="0"/>
    </xf>
    <xf numFmtId="42" fontId="34" fillId="0" borderId="4" xfId="0" applyNumberFormat="1" applyFont="1" applyBorder="1" applyAlignment="1">
      <alignment horizontal="center" wrapText="1"/>
    </xf>
    <xf numFmtId="42" fontId="34" fillId="0" borderId="4" xfId="0" applyNumberFormat="1" applyFont="1" applyBorder="1" applyAlignment="1" applyProtection="1">
      <alignment horizontal="center" wrapText="1"/>
      <protection locked="0"/>
    </xf>
    <xf numFmtId="0" fontId="34" fillId="0" borderId="4" xfId="0" applyFont="1" applyBorder="1" applyAlignment="1">
      <alignment horizontal="left"/>
    </xf>
    <xf numFmtId="0" fontId="11" fillId="0" borderId="4" xfId="0" applyFont="1" applyBorder="1" applyAlignment="1" applyProtection="1">
      <alignment horizontal="left"/>
      <protection locked="0"/>
    </xf>
    <xf numFmtId="167" fontId="34" fillId="0" borderId="4" xfId="2" applyNumberFormat="1" applyFont="1" applyBorder="1" applyAlignment="1" applyProtection="1">
      <alignment horizontal="center"/>
      <protection locked="0"/>
    </xf>
    <xf numFmtId="0" fontId="34" fillId="0" borderId="6" xfId="0" applyFont="1" applyBorder="1" applyProtection="1">
      <protection locked="0"/>
    </xf>
    <xf numFmtId="0" fontId="34" fillId="0" borderId="2" xfId="0" applyFont="1" applyBorder="1" applyProtection="1">
      <protection locked="0"/>
    </xf>
    <xf numFmtId="0" fontId="34" fillId="0" borderId="8" xfId="0" applyFont="1" applyBorder="1" applyProtection="1">
      <protection locked="0"/>
    </xf>
    <xf numFmtId="0" fontId="34" fillId="0" borderId="4" xfId="0" applyFont="1" applyBorder="1" applyAlignment="1">
      <alignment horizontal="left" vertical="center"/>
    </xf>
    <xf numFmtId="0" fontId="5" fillId="8" borderId="1" xfId="0" applyFont="1" applyFill="1" applyBorder="1" applyAlignment="1">
      <alignment horizontal="center"/>
    </xf>
    <xf numFmtId="42" fontId="1" fillId="5" borderId="4" xfId="0" applyNumberFormat="1" applyFont="1" applyFill="1" applyBorder="1" applyAlignment="1" applyProtection="1">
      <alignment horizontal="center"/>
      <protection locked="0"/>
    </xf>
    <xf numFmtId="0" fontId="34" fillId="0" borderId="4" xfId="0" applyFont="1" applyBorder="1" applyAlignment="1">
      <alignment horizontal="left" vertical="top"/>
    </xf>
    <xf numFmtId="0" fontId="34" fillId="0" borderId="4" xfId="0" applyFont="1" applyBorder="1" applyAlignment="1" applyProtection="1">
      <alignment horizontal="center"/>
      <protection locked="0"/>
    </xf>
    <xf numFmtId="0" fontId="25" fillId="0" borderId="16" xfId="0" applyFont="1" applyBorder="1" applyAlignment="1">
      <alignment horizontal="center" vertical="center"/>
    </xf>
    <xf numFmtId="0" fontId="25" fillId="0" borderId="14" xfId="0" applyFont="1" applyBorder="1" applyAlignment="1">
      <alignment horizontal="center" vertical="center"/>
    </xf>
    <xf numFmtId="0" fontId="25" fillId="0" borderId="17" xfId="0" applyFont="1" applyBorder="1" applyAlignment="1">
      <alignment horizontal="center" vertical="center"/>
    </xf>
    <xf numFmtId="0" fontId="25" fillId="0" borderId="3" xfId="0" applyFont="1" applyBorder="1" applyAlignment="1">
      <alignment horizontal="center" vertical="center"/>
    </xf>
    <xf numFmtId="0" fontId="25" fillId="0" borderId="1" xfId="0" applyFont="1" applyBorder="1" applyAlignment="1">
      <alignment horizontal="center" vertical="center"/>
    </xf>
    <xf numFmtId="0" fontId="25" fillId="0" borderId="10" xfId="0" applyFont="1" applyBorder="1" applyAlignment="1">
      <alignment horizontal="center" vertical="center"/>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10" xfId="0" applyFont="1" applyBorder="1" applyAlignment="1">
      <alignment horizontal="center" vertical="center" wrapText="1"/>
    </xf>
    <xf numFmtId="0" fontId="34" fillId="0" borderId="4" xfId="0" applyFont="1" applyBorder="1" applyAlignment="1" applyProtection="1">
      <alignment horizontal="left"/>
      <protection locked="0"/>
    </xf>
    <xf numFmtId="0" fontId="25" fillId="0" borderId="4" xfId="0" applyFont="1" applyBorder="1" applyAlignment="1">
      <alignment horizontal="center" wrapText="1"/>
    </xf>
    <xf numFmtId="42" fontId="1" fillId="5" borderId="6" xfId="0" applyNumberFormat="1" applyFont="1" applyFill="1" applyBorder="1" applyAlignment="1" applyProtection="1">
      <alignment horizontal="center"/>
      <protection locked="0"/>
    </xf>
    <xf numFmtId="42" fontId="1" fillId="5" borderId="8" xfId="0" applyNumberFormat="1" applyFont="1" applyFill="1" applyBorder="1" applyAlignment="1" applyProtection="1">
      <alignment horizontal="center"/>
      <protection locked="0"/>
    </xf>
    <xf numFmtId="42" fontId="34" fillId="0" borderId="6" xfId="0" applyNumberFormat="1" applyFont="1" applyBorder="1" applyAlignment="1">
      <alignment horizontal="center" wrapText="1"/>
    </xf>
    <xf numFmtId="42" fontId="34" fillId="0" borderId="8" xfId="0" applyNumberFormat="1" applyFont="1" applyBorder="1" applyAlignment="1">
      <alignment horizontal="center" wrapText="1"/>
    </xf>
    <xf numFmtId="0" fontId="34" fillId="0" borderId="4" xfId="0" applyFont="1" applyBorder="1" applyAlignment="1" applyProtection="1">
      <alignment horizontal="left" vertical="top"/>
      <protection locked="0"/>
    </xf>
    <xf numFmtId="0" fontId="44" fillId="0" borderId="0" xfId="0" applyFont="1" applyAlignment="1">
      <alignment horizontal="center" vertical="center" wrapText="1"/>
    </xf>
    <xf numFmtId="0" fontId="27" fillId="4" borderId="6" xfId="0" applyFont="1" applyFill="1" applyBorder="1" applyAlignment="1">
      <alignment horizontal="center"/>
    </xf>
    <xf numFmtId="0" fontId="27" fillId="4" borderId="2" xfId="0" applyFont="1" applyFill="1" applyBorder="1" applyAlignment="1">
      <alignment horizontal="center"/>
    </xf>
    <xf numFmtId="0" fontId="27" fillId="4" borderId="8" xfId="0" applyFont="1" applyFill="1" applyBorder="1" applyAlignment="1">
      <alignment horizontal="center"/>
    </xf>
    <xf numFmtId="42" fontId="34" fillId="0" borderId="4" xfId="6" applyNumberFormat="1" applyFont="1" applyFill="1" applyBorder="1" applyAlignment="1" applyProtection="1">
      <alignment horizontal="center" wrapText="1"/>
    </xf>
    <xf numFmtId="167" fontId="34" fillId="0" borderId="6" xfId="2" applyNumberFormat="1" applyFont="1" applyBorder="1" applyAlignment="1" applyProtection="1">
      <alignment horizontal="center"/>
      <protection locked="0"/>
    </xf>
    <xf numFmtId="167" fontId="34" fillId="0" borderId="8" xfId="2" applyNumberFormat="1" applyFont="1" applyBorder="1" applyAlignment="1" applyProtection="1">
      <alignment horizontal="center"/>
      <protection locked="0"/>
    </xf>
    <xf numFmtId="167" fontId="34" fillId="0" borderId="4" xfId="2" applyNumberFormat="1" applyFont="1" applyFill="1" applyBorder="1" applyAlignment="1" applyProtection="1">
      <alignment horizontal="center" wrapText="1"/>
      <protection locked="0"/>
    </xf>
    <xf numFmtId="0" fontId="34" fillId="4" borderId="16" xfId="0" applyFont="1" applyFill="1" applyBorder="1" applyAlignment="1">
      <alignment horizontal="left" vertical="top" wrapText="1"/>
    </xf>
    <xf numFmtId="0" fontId="34" fillId="4" borderId="14" xfId="0" applyFont="1" applyFill="1" applyBorder="1" applyAlignment="1">
      <alignment horizontal="left" vertical="top" wrapText="1"/>
    </xf>
    <xf numFmtId="0" fontId="34" fillId="4" borderId="17" xfId="0" applyFont="1" applyFill="1" applyBorder="1" applyAlignment="1">
      <alignment horizontal="left" vertical="top" wrapText="1"/>
    </xf>
    <xf numFmtId="0" fontId="34" fillId="4" borderId="7" xfId="0" applyFont="1" applyFill="1" applyBorder="1" applyAlignment="1">
      <alignment horizontal="left" vertical="top" wrapText="1"/>
    </xf>
    <xf numFmtId="0" fontId="34" fillId="4" borderId="0" xfId="0" applyFont="1" applyFill="1" applyAlignment="1">
      <alignment horizontal="left" vertical="top" wrapText="1"/>
    </xf>
    <xf numFmtId="0" fontId="34" fillId="4" borderId="13" xfId="0" applyFont="1" applyFill="1" applyBorder="1" applyAlignment="1">
      <alignment horizontal="left" vertical="top" wrapText="1"/>
    </xf>
    <xf numFmtId="0" fontId="34" fillId="4" borderId="3" xfId="0" applyFont="1" applyFill="1" applyBorder="1" applyAlignment="1">
      <alignment horizontal="left" vertical="top" wrapText="1"/>
    </xf>
    <xf numFmtId="0" fontId="34" fillId="4" borderId="1" xfId="0" applyFont="1" applyFill="1" applyBorder="1" applyAlignment="1">
      <alignment horizontal="left" vertical="top" wrapText="1"/>
    </xf>
    <xf numFmtId="0" fontId="34" fillId="4" borderId="10" xfId="0" applyFont="1" applyFill="1" applyBorder="1" applyAlignment="1">
      <alignment horizontal="left" vertical="top" wrapText="1"/>
    </xf>
    <xf numFmtId="42" fontId="34" fillId="8" borderId="4" xfId="0" applyNumberFormat="1" applyFont="1" applyFill="1" applyBorder="1" applyAlignment="1">
      <alignment horizontal="center" wrapText="1"/>
    </xf>
    <xf numFmtId="0" fontId="7" fillId="2" borderId="4" xfId="0" applyFont="1" applyFill="1" applyBorder="1" applyAlignment="1">
      <alignment horizontal="left" wrapText="1"/>
    </xf>
    <xf numFmtId="42" fontId="34" fillId="0" borderId="11" xfId="0" applyNumberFormat="1" applyFont="1" applyBorder="1" applyAlignment="1" applyProtection="1">
      <alignment horizontal="left" vertical="top"/>
      <protection locked="0"/>
    </xf>
    <xf numFmtId="0" fontId="34" fillId="0" borderId="0" xfId="0" applyFont="1" applyAlignment="1">
      <alignment horizontal="left"/>
    </xf>
    <xf numFmtId="0" fontId="43" fillId="0" borderId="0" xfId="0" applyFont="1" applyAlignment="1">
      <alignment horizontal="right" vertical="top"/>
    </xf>
    <xf numFmtId="0" fontId="34" fillId="0" borderId="1" xfId="0" applyFont="1" applyBorder="1" applyAlignment="1">
      <alignment horizontal="left"/>
    </xf>
    <xf numFmtId="0" fontId="34" fillId="0" borderId="10" xfId="0" applyFont="1" applyBorder="1" applyAlignment="1">
      <alignment horizontal="left"/>
    </xf>
    <xf numFmtId="0" fontId="34" fillId="0" borderId="13" xfId="0" applyFont="1" applyBorder="1" applyAlignment="1">
      <alignment horizontal="left"/>
    </xf>
    <xf numFmtId="0" fontId="49" fillId="8" borderId="6" xfId="0" applyFont="1" applyFill="1" applyBorder="1" applyAlignment="1">
      <alignment horizontal="center"/>
    </xf>
    <xf numFmtId="0" fontId="49" fillId="8" borderId="2" xfId="0" applyFont="1" applyFill="1" applyBorder="1" applyAlignment="1">
      <alignment horizontal="center"/>
    </xf>
    <xf numFmtId="0" fontId="49" fillId="8" borderId="8" xfId="0" applyFont="1" applyFill="1" applyBorder="1" applyAlignment="1">
      <alignment horizontal="center"/>
    </xf>
    <xf numFmtId="0" fontId="1" fillId="0" borderId="1" xfId="3" applyBorder="1" applyAlignment="1">
      <alignment horizontal="left" vertical="top"/>
    </xf>
    <xf numFmtId="0" fontId="1" fillId="0" borderId="10" xfId="3" applyBorder="1" applyAlignment="1">
      <alignment horizontal="left" vertical="top"/>
    </xf>
    <xf numFmtId="49" fontId="1" fillId="0" borderId="0" xfId="3" applyNumberFormat="1" applyAlignment="1">
      <alignment horizontal="left" vertical="top" wrapText="1"/>
    </xf>
    <xf numFmtId="49" fontId="1" fillId="0" borderId="13" xfId="3" applyNumberFormat="1" applyBorder="1" applyAlignment="1">
      <alignment horizontal="left" vertical="top" wrapText="1"/>
    </xf>
    <xf numFmtId="0" fontId="1" fillId="0" borderId="1" xfId="3" applyBorder="1" applyAlignment="1">
      <alignment horizontal="left" vertical="top" wrapText="1"/>
    </xf>
    <xf numFmtId="0" fontId="1" fillId="0" borderId="4" xfId="3" applyBorder="1" applyAlignment="1" applyProtection="1">
      <alignment horizontal="center" vertical="center" wrapText="1"/>
      <protection locked="0"/>
    </xf>
    <xf numFmtId="0" fontId="1" fillId="0" borderId="14" xfId="3" applyBorder="1" applyAlignment="1">
      <alignment horizontal="left" vertical="top" wrapText="1"/>
    </xf>
    <xf numFmtId="0" fontId="1" fillId="2" borderId="2" xfId="3" applyFill="1" applyBorder="1" applyAlignment="1">
      <alignment horizontal="left" vertical="top" wrapText="1"/>
    </xf>
    <xf numFmtId="0" fontId="1" fillId="2" borderId="8" xfId="3" applyFill="1" applyBorder="1" applyAlignment="1">
      <alignment horizontal="left" vertical="top" wrapText="1"/>
    </xf>
    <xf numFmtId="0" fontId="1" fillId="2" borderId="2" xfId="3" applyFill="1" applyBorder="1" applyAlignment="1">
      <alignment horizontal="left" vertical="top"/>
    </xf>
    <xf numFmtId="0" fontId="1" fillId="2" borderId="8" xfId="3" applyFill="1" applyBorder="1" applyAlignment="1">
      <alignment horizontal="left" vertical="top"/>
    </xf>
    <xf numFmtId="0" fontId="1" fillId="0" borderId="17" xfId="3" applyBorder="1" applyAlignment="1">
      <alignment horizontal="left" vertical="top" wrapText="1"/>
    </xf>
    <xf numFmtId="0" fontId="1" fillId="0" borderId="10" xfId="3" applyBorder="1" applyAlignment="1">
      <alignment horizontal="left" vertical="top" wrapText="1"/>
    </xf>
    <xf numFmtId="0" fontId="1" fillId="0" borderId="14" xfId="3" applyBorder="1" applyAlignment="1">
      <alignment horizontal="left" vertical="top"/>
    </xf>
    <xf numFmtId="0" fontId="1" fillId="0" borderId="17" xfId="3" applyBorder="1" applyAlignment="1">
      <alignment horizontal="left" vertical="top"/>
    </xf>
    <xf numFmtId="49" fontId="1" fillId="0" borderId="1" xfId="3" applyNumberFormat="1" applyBorder="1" applyAlignment="1">
      <alignment horizontal="left" wrapText="1"/>
    </xf>
    <xf numFmtId="49" fontId="1" fillId="0" borderId="10" xfId="3" applyNumberFormat="1" applyBorder="1" applyAlignment="1">
      <alignment horizontal="left" wrapText="1"/>
    </xf>
    <xf numFmtId="0" fontId="1" fillId="0" borderId="2" xfId="3" applyBorder="1" applyAlignment="1">
      <alignment horizontal="left" vertical="top" wrapText="1"/>
    </xf>
    <xf numFmtId="0" fontId="1" fillId="0" borderId="8" xfId="3" applyBorder="1" applyAlignment="1">
      <alignment horizontal="left" vertical="top" wrapText="1"/>
    </xf>
    <xf numFmtId="0" fontId="1" fillId="2" borderId="14" xfId="3" applyFill="1" applyBorder="1" applyAlignment="1">
      <alignment horizontal="left" vertical="top" wrapText="1"/>
    </xf>
    <xf numFmtId="0" fontId="1" fillId="2" borderId="17" xfId="3" applyFill="1" applyBorder="1" applyAlignment="1">
      <alignment horizontal="left" vertical="top" wrapText="1"/>
    </xf>
    <xf numFmtId="0" fontId="14" fillId="2" borderId="6" xfId="3" applyFont="1" applyFill="1" applyBorder="1" applyAlignment="1">
      <alignment horizontal="center" vertical="top" wrapText="1"/>
    </xf>
    <xf numFmtId="0" fontId="14" fillId="2" borderId="2" xfId="3" applyFont="1" applyFill="1" applyBorder="1" applyAlignment="1">
      <alignment horizontal="center" vertical="top" wrapText="1"/>
    </xf>
    <xf numFmtId="0" fontId="14" fillId="2" borderId="8" xfId="3" applyFont="1" applyFill="1" applyBorder="1" applyAlignment="1">
      <alignment horizontal="center" vertical="top" wrapText="1"/>
    </xf>
    <xf numFmtId="0" fontId="17" fillId="4" borderId="6" xfId="3" applyFont="1" applyFill="1" applyBorder="1" applyAlignment="1">
      <alignment horizontal="center" vertical="center" wrapText="1"/>
    </xf>
    <xf numFmtId="0" fontId="17" fillId="4" borderId="2" xfId="3" applyFont="1" applyFill="1" applyBorder="1" applyAlignment="1">
      <alignment horizontal="center" vertical="center" wrapText="1"/>
    </xf>
    <xf numFmtId="0" fontId="17" fillId="4" borderId="8" xfId="3" applyFont="1" applyFill="1" applyBorder="1" applyAlignment="1">
      <alignment horizontal="center" vertical="center" wrapText="1"/>
    </xf>
    <xf numFmtId="0" fontId="1" fillId="0" borderId="1" xfId="3" applyBorder="1" applyAlignment="1">
      <alignment horizontal="left"/>
    </xf>
    <xf numFmtId="0" fontId="1" fillId="0" borderId="10" xfId="3" applyBorder="1" applyAlignment="1">
      <alignment horizontal="left"/>
    </xf>
    <xf numFmtId="0" fontId="1" fillId="0" borderId="0" xfId="3" applyAlignment="1">
      <alignment horizontal="left"/>
    </xf>
    <xf numFmtId="0" fontId="1" fillId="0" borderId="13" xfId="3" applyBorder="1" applyAlignment="1">
      <alignment horizontal="left"/>
    </xf>
    <xf numFmtId="0" fontId="27" fillId="0" borderId="0" xfId="3" applyFont="1" applyAlignment="1">
      <alignment horizontal="left"/>
    </xf>
    <xf numFmtId="0" fontId="27" fillId="0" borderId="13" xfId="3" applyFont="1" applyBorder="1" applyAlignment="1">
      <alignment horizontal="left"/>
    </xf>
    <xf numFmtId="0" fontId="1" fillId="0" borderId="14" xfId="3" applyBorder="1" applyAlignment="1">
      <alignment horizontal="left"/>
    </xf>
    <xf numFmtId="0" fontId="1" fillId="0" borderId="17" xfId="3" applyBorder="1" applyAlignment="1">
      <alignment horizontal="left"/>
    </xf>
    <xf numFmtId="0" fontId="43" fillId="0" borderId="0" xfId="3" applyFont="1" applyAlignment="1">
      <alignment horizontal="right" vertical="top"/>
    </xf>
    <xf numFmtId="49" fontId="4" fillId="4" borderId="0" xfId="3" applyNumberFormat="1" applyFont="1" applyFill="1" applyAlignment="1">
      <alignment horizontal="left"/>
    </xf>
    <xf numFmtId="49" fontId="4" fillId="4" borderId="13" xfId="3" applyNumberFormat="1" applyFont="1" applyFill="1" applyBorder="1" applyAlignment="1">
      <alignment horizontal="left"/>
    </xf>
    <xf numFmtId="49" fontId="4" fillId="4" borderId="0" xfId="3" applyNumberFormat="1" applyFont="1" applyFill="1" applyAlignment="1">
      <alignment horizontal="left" vertical="top" wrapText="1"/>
    </xf>
    <xf numFmtId="49" fontId="4" fillId="4" borderId="13" xfId="3" applyNumberFormat="1" applyFont="1" applyFill="1" applyBorder="1" applyAlignment="1">
      <alignment horizontal="left" vertical="top" wrapText="1"/>
    </xf>
    <xf numFmtId="49" fontId="4" fillId="4" borderId="1" xfId="3" applyNumberFormat="1" applyFont="1" applyFill="1" applyBorder="1" applyAlignment="1">
      <alignment horizontal="left" vertical="top" wrapText="1"/>
    </xf>
    <xf numFmtId="49" fontId="4" fillId="4" borderId="10" xfId="3" applyNumberFormat="1" applyFont="1" applyFill="1" applyBorder="1" applyAlignment="1">
      <alignment horizontal="left" vertical="top" wrapText="1"/>
    </xf>
    <xf numFmtId="0" fontId="36" fillId="2" borderId="6" xfId="3" applyFont="1" applyFill="1" applyBorder="1" applyAlignment="1">
      <alignment horizontal="left" vertical="top" wrapText="1"/>
    </xf>
    <xf numFmtId="0" fontId="36" fillId="2" borderId="2" xfId="3" applyFont="1" applyFill="1" applyBorder="1" applyAlignment="1">
      <alignment horizontal="left" vertical="top" wrapText="1"/>
    </xf>
    <xf numFmtId="0" fontId="36" fillId="2" borderId="8" xfId="3" applyFont="1" applyFill="1" applyBorder="1" applyAlignment="1">
      <alignment horizontal="left" vertical="top" wrapText="1"/>
    </xf>
    <xf numFmtId="0" fontId="1" fillId="0" borderId="2" xfId="3" applyBorder="1" applyAlignment="1">
      <alignment horizontal="left" vertical="top"/>
    </xf>
    <xf numFmtId="0" fontId="1" fillId="0" borderId="8" xfId="3" applyBorder="1" applyAlignment="1">
      <alignment horizontal="left" vertical="top"/>
    </xf>
    <xf numFmtId="0" fontId="1" fillId="0" borderId="0" xfId="3" applyAlignment="1">
      <alignment horizontal="left" vertical="top"/>
    </xf>
    <xf numFmtId="0" fontId="1" fillId="0" borderId="13" xfId="3" applyBorder="1" applyAlignment="1">
      <alignment horizontal="left" vertical="top"/>
    </xf>
    <xf numFmtId="49" fontId="14" fillId="4" borderId="16" xfId="3" applyNumberFormat="1" applyFont="1" applyFill="1" applyBorder="1" applyAlignment="1">
      <alignment horizontal="left" vertical="top" wrapText="1"/>
    </xf>
    <xf numFmtId="49" fontId="14" fillId="4" borderId="14" xfId="3" applyNumberFormat="1" applyFont="1" applyFill="1" applyBorder="1" applyAlignment="1">
      <alignment horizontal="left" vertical="top" wrapText="1"/>
    </xf>
    <xf numFmtId="49" fontId="14" fillId="4" borderId="17" xfId="3" applyNumberFormat="1" applyFont="1" applyFill="1" applyBorder="1" applyAlignment="1">
      <alignment horizontal="left" vertical="top" wrapText="1"/>
    </xf>
    <xf numFmtId="49" fontId="14" fillId="4" borderId="3" xfId="3" applyNumberFormat="1" applyFont="1" applyFill="1" applyBorder="1" applyAlignment="1">
      <alignment horizontal="left" vertical="top" wrapText="1"/>
    </xf>
    <xf numFmtId="49" fontId="14" fillId="4" borderId="1" xfId="3" applyNumberFormat="1" applyFont="1" applyFill="1" applyBorder="1" applyAlignment="1">
      <alignment horizontal="left" vertical="top" wrapText="1"/>
    </xf>
    <xf numFmtId="49" fontId="14" fillId="4" borderId="10" xfId="3" applyNumberFormat="1" applyFont="1" applyFill="1" applyBorder="1" applyAlignment="1">
      <alignment horizontal="left" vertical="top" wrapText="1"/>
    </xf>
    <xf numFmtId="0" fontId="4" fillId="4" borderId="17" xfId="3" applyFont="1" applyFill="1" applyBorder="1" applyAlignment="1">
      <alignment horizontal="center" vertical="center"/>
    </xf>
    <xf numFmtId="0" fontId="4" fillId="4" borderId="10" xfId="3" applyFont="1" applyFill="1" applyBorder="1" applyAlignment="1">
      <alignment horizontal="center" vertical="center"/>
    </xf>
    <xf numFmtId="0" fontId="27" fillId="4" borderId="4" xfId="0" applyFont="1" applyFill="1" applyBorder="1" applyAlignment="1">
      <alignment horizontal="center"/>
    </xf>
    <xf numFmtId="0" fontId="0" fillId="0" borderId="6" xfId="0" applyBorder="1" applyAlignment="1" applyProtection="1">
      <alignment horizontal="left"/>
      <protection locked="0"/>
    </xf>
    <xf numFmtId="0" fontId="0" fillId="0" borderId="2" xfId="0" applyBorder="1" applyAlignment="1" applyProtection="1">
      <alignment horizontal="left"/>
      <protection locked="0"/>
    </xf>
    <xf numFmtId="0" fontId="0" fillId="0" borderId="8" xfId="0" applyBorder="1" applyAlignment="1" applyProtection="1">
      <alignment horizontal="left"/>
      <protection locked="0"/>
    </xf>
    <xf numFmtId="0" fontId="0" fillId="0" borderId="4" xfId="0" applyBorder="1" applyProtection="1">
      <protection locked="0"/>
    </xf>
    <xf numFmtId="0" fontId="0" fillId="0" borderId="14" xfId="0" applyBorder="1" applyAlignment="1" applyProtection="1">
      <alignment horizontal="left"/>
      <protection locked="0"/>
    </xf>
    <xf numFmtId="0" fontId="0" fillId="0" borderId="17" xfId="0" applyBorder="1" applyAlignment="1" applyProtection="1">
      <alignment horizontal="left"/>
      <protection locked="0"/>
    </xf>
    <xf numFmtId="0" fontId="1" fillId="0" borderId="4" xfId="0" applyFont="1" applyBorder="1" applyAlignment="1">
      <alignment horizontal="center"/>
    </xf>
    <xf numFmtId="0" fontId="0" fillId="0" borderId="19" xfId="0" applyBorder="1" applyAlignment="1">
      <alignment horizontal="center"/>
    </xf>
    <xf numFmtId="0" fontId="0" fillId="0" borderId="5" xfId="0" applyBorder="1" applyAlignment="1">
      <alignment horizontal="center"/>
    </xf>
    <xf numFmtId="0" fontId="0" fillId="0" borderId="20" xfId="0" applyBorder="1" applyAlignment="1">
      <alignment horizontal="center"/>
    </xf>
    <xf numFmtId="0" fontId="1" fillId="0" borderId="6" xfId="0" applyFont="1" applyBorder="1" applyAlignment="1" applyProtection="1">
      <alignment horizontal="left"/>
      <protection locked="0"/>
    </xf>
    <xf numFmtId="0" fontId="7" fillId="3" borderId="6" xfId="0" applyFont="1" applyFill="1" applyBorder="1" applyAlignment="1">
      <alignment horizontal="left"/>
    </xf>
    <xf numFmtId="0" fontId="7" fillId="3" borderId="2" xfId="0" applyFont="1" applyFill="1" applyBorder="1" applyAlignment="1">
      <alignment horizontal="left"/>
    </xf>
    <xf numFmtId="0" fontId="7" fillId="3" borderId="8" xfId="0" applyFont="1" applyFill="1" applyBorder="1" applyAlignment="1">
      <alignment horizontal="left"/>
    </xf>
    <xf numFmtId="0" fontId="7" fillId="3" borderId="4" xfId="0" applyFont="1" applyFill="1" applyBorder="1"/>
    <xf numFmtId="0" fontId="25" fillId="0" borderId="16" xfId="0" applyFont="1" applyBorder="1" applyAlignment="1">
      <alignment horizontal="center" vertical="top"/>
    </xf>
    <xf numFmtId="0" fontId="25" fillId="0" borderId="14" xfId="0" applyFont="1" applyBorder="1" applyAlignment="1">
      <alignment horizontal="center" vertical="top"/>
    </xf>
    <xf numFmtId="0" fontId="25" fillId="0" borderId="17" xfId="0" applyFont="1" applyBorder="1" applyAlignment="1">
      <alignment horizontal="center" vertical="top"/>
    </xf>
    <xf numFmtId="0" fontId="7" fillId="0" borderId="7" xfId="0" applyFont="1" applyBorder="1" applyAlignment="1">
      <alignment horizontal="center"/>
    </xf>
    <xf numFmtId="0" fontId="7" fillId="0" borderId="0" xfId="0" applyFont="1" applyAlignment="1">
      <alignment horizontal="center"/>
    </xf>
    <xf numFmtId="0" fontId="0" fillId="0" borderId="0" xfId="0" applyAlignment="1">
      <alignment horizontal="center"/>
    </xf>
    <xf numFmtId="0" fontId="0" fillId="0" borderId="13" xfId="0" applyBorder="1" applyAlignment="1">
      <alignment horizontal="center"/>
    </xf>
    <xf numFmtId="0" fontId="1" fillId="0" borderId="7" xfId="0" applyFont="1" applyBorder="1" applyAlignment="1">
      <alignment horizontal="left" vertical="top" wrapText="1"/>
    </xf>
    <xf numFmtId="0" fontId="1" fillId="0" borderId="13" xfId="0" applyFont="1" applyBorder="1" applyAlignment="1">
      <alignment horizontal="left" vertical="top" wrapText="1"/>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44" fillId="0" borderId="16" xfId="3" applyFont="1" applyBorder="1" applyAlignment="1">
      <alignment horizontal="center" vertical="center" wrapText="1"/>
    </xf>
    <xf numFmtId="0" fontId="44" fillId="0" borderId="14" xfId="3" applyFont="1" applyBorder="1" applyAlignment="1">
      <alignment horizontal="center" vertical="center" wrapText="1"/>
    </xf>
    <xf numFmtId="0" fontId="44" fillId="0" borderId="17" xfId="3" applyFont="1" applyBorder="1" applyAlignment="1">
      <alignment horizontal="center" vertical="center" wrapText="1"/>
    </xf>
    <xf numFmtId="0" fontId="4" fillId="4" borderId="4" xfId="3" applyFont="1" applyFill="1" applyBorder="1" applyAlignment="1">
      <alignment horizontal="center" vertical="center" wrapText="1"/>
    </xf>
    <xf numFmtId="0" fontId="5" fillId="4" borderId="16" xfId="3" applyFont="1" applyFill="1" applyBorder="1" applyAlignment="1">
      <alignment horizontal="center" vertical="center" wrapText="1"/>
    </xf>
    <xf numFmtId="0" fontId="5" fillId="4" borderId="17" xfId="3" applyFont="1" applyFill="1" applyBorder="1" applyAlignment="1">
      <alignment horizontal="center" vertical="center" wrapText="1"/>
    </xf>
    <xf numFmtId="0" fontId="5" fillId="4" borderId="7" xfId="3" applyFont="1" applyFill="1" applyBorder="1" applyAlignment="1">
      <alignment horizontal="center" vertical="center" wrapText="1"/>
    </xf>
    <xf numFmtId="0" fontId="5" fillId="4" borderId="13" xfId="3" applyFont="1" applyFill="1" applyBorder="1" applyAlignment="1">
      <alignment horizontal="center" vertical="center" wrapText="1"/>
    </xf>
    <xf numFmtId="0" fontId="5" fillId="4" borderId="3" xfId="3" applyFont="1" applyFill="1" applyBorder="1" applyAlignment="1">
      <alignment horizontal="center" vertical="center" wrapText="1"/>
    </xf>
    <xf numFmtId="0" fontId="5" fillId="4" borderId="10" xfId="3" applyFont="1" applyFill="1" applyBorder="1" applyAlignment="1">
      <alignment horizontal="center" vertical="center" wrapText="1"/>
    </xf>
    <xf numFmtId="0" fontId="1" fillId="0" borderId="4" xfId="3" applyBorder="1" applyAlignment="1" applyProtection="1">
      <alignment horizontal="center"/>
      <protection locked="0"/>
    </xf>
    <xf numFmtId="0" fontId="1" fillId="4" borderId="16" xfId="3" applyFill="1" applyBorder="1" applyAlignment="1">
      <alignment horizontal="left" vertical="top" wrapText="1"/>
    </xf>
    <xf numFmtId="0" fontId="1" fillId="4" borderId="14" xfId="3" applyFill="1" applyBorder="1" applyAlignment="1">
      <alignment horizontal="left" vertical="top" wrapText="1"/>
    </xf>
    <xf numFmtId="0" fontId="1" fillId="4" borderId="17" xfId="3" applyFill="1" applyBorder="1" applyAlignment="1">
      <alignment horizontal="left" vertical="top" wrapText="1"/>
    </xf>
    <xf numFmtId="0" fontId="1" fillId="4" borderId="3" xfId="3" applyFill="1" applyBorder="1" applyAlignment="1">
      <alignment horizontal="left" vertical="top" wrapText="1"/>
    </xf>
    <xf numFmtId="0" fontId="1" fillId="4" borderId="1" xfId="3" applyFill="1" applyBorder="1" applyAlignment="1">
      <alignment horizontal="left" vertical="top" wrapText="1"/>
    </xf>
    <xf numFmtId="0" fontId="1" fillId="4" borderId="10" xfId="3" applyFill="1" applyBorder="1" applyAlignment="1">
      <alignment horizontal="left" vertical="top" wrapText="1"/>
    </xf>
    <xf numFmtId="0" fontId="1" fillId="4" borderId="7" xfId="3" applyFill="1" applyBorder="1" applyAlignment="1">
      <alignment horizontal="left" vertical="top" wrapText="1"/>
    </xf>
    <xf numFmtId="0" fontId="1" fillId="4" borderId="0" xfId="3" applyFill="1" applyAlignment="1">
      <alignment horizontal="left" vertical="top" wrapText="1"/>
    </xf>
    <xf numFmtId="0" fontId="1" fillId="4" borderId="13" xfId="3" applyFill="1" applyBorder="1" applyAlignment="1">
      <alignment horizontal="left" vertical="top" wrapText="1"/>
    </xf>
    <xf numFmtId="0" fontId="1" fillId="0" borderId="1" xfId="0" applyFont="1" applyBorder="1" applyAlignment="1">
      <alignment horizontal="left"/>
    </xf>
    <xf numFmtId="0" fontId="1" fillId="0" borderId="10" xfId="0" applyFont="1" applyBorder="1" applyAlignment="1">
      <alignment horizontal="left"/>
    </xf>
    <xf numFmtId="0" fontId="25" fillId="4" borderId="6" xfId="0" applyFont="1" applyFill="1" applyBorder="1" applyAlignment="1">
      <alignment horizontal="center" vertical="center"/>
    </xf>
    <xf numFmtId="0" fontId="25" fillId="4" borderId="2" xfId="0" applyFont="1" applyFill="1" applyBorder="1" applyAlignment="1">
      <alignment horizontal="center" vertical="center"/>
    </xf>
    <xf numFmtId="0" fontId="25" fillId="4" borderId="8" xfId="0" applyFont="1" applyFill="1" applyBorder="1" applyAlignment="1">
      <alignment horizontal="center" vertical="center"/>
    </xf>
    <xf numFmtId="0" fontId="1" fillId="0" borderId="0" xfId="0" applyFont="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left" wrapText="1"/>
    </xf>
    <xf numFmtId="0" fontId="1" fillId="0" borderId="13" xfId="0" applyFont="1" applyBorder="1" applyAlignment="1">
      <alignment horizontal="left" wrapText="1"/>
    </xf>
    <xf numFmtId="0" fontId="11" fillId="4" borderId="4" xfId="0" applyFont="1" applyFill="1" applyBorder="1" applyAlignment="1">
      <alignment horizontal="center" vertical="center" wrapText="1"/>
    </xf>
    <xf numFmtId="0" fontId="27" fillId="4" borderId="4" xfId="0" applyFont="1" applyFill="1" applyBorder="1" applyAlignment="1">
      <alignment horizontal="center" wrapText="1"/>
    </xf>
    <xf numFmtId="0" fontId="44" fillId="0" borderId="16" xfId="0" applyFont="1" applyBorder="1" applyAlignment="1">
      <alignment horizontal="center" vertical="center" wrapText="1"/>
    </xf>
    <xf numFmtId="0" fontId="44" fillId="0" borderId="14" xfId="0" applyFont="1" applyBorder="1" applyAlignment="1">
      <alignment horizontal="center" vertical="center"/>
    </xf>
    <xf numFmtId="0" fontId="0" fillId="0" borderId="0" xfId="0" applyAlignment="1" applyProtection="1">
      <alignment horizontal="center"/>
      <protection locked="0"/>
    </xf>
    <xf numFmtId="0" fontId="0" fillId="0" borderId="1" xfId="0" applyBorder="1" applyAlignment="1" applyProtection="1">
      <alignment horizontal="center"/>
      <protection locked="0"/>
    </xf>
    <xf numFmtId="3" fontId="0" fillId="0" borderId="0" xfId="0" applyNumberFormat="1" applyAlignment="1" applyProtection="1">
      <alignment horizontal="center"/>
      <protection locked="0"/>
    </xf>
    <xf numFmtId="3" fontId="0" fillId="0" borderId="1" xfId="0" applyNumberFormat="1" applyBorder="1" applyAlignment="1" applyProtection="1">
      <alignment horizontal="center"/>
      <protection locked="0"/>
    </xf>
    <xf numFmtId="0" fontId="7" fillId="4" borderId="4" xfId="3" applyFont="1" applyFill="1" applyBorder="1" applyAlignment="1">
      <alignment horizontal="center" wrapText="1"/>
    </xf>
    <xf numFmtId="0" fontId="43" fillId="0" borderId="13" xfId="0" applyFont="1" applyBorder="1" applyAlignment="1">
      <alignment horizontal="right" vertical="top"/>
    </xf>
    <xf numFmtId="0" fontId="34" fillId="0" borderId="1" xfId="0" applyFont="1" applyBorder="1" applyAlignment="1">
      <alignment horizontal="left" wrapText="1"/>
    </xf>
    <xf numFmtId="0" fontId="34" fillId="0" borderId="10" xfId="0" applyFont="1" applyBorder="1" applyAlignment="1">
      <alignment horizontal="left" wrapText="1"/>
    </xf>
    <xf numFmtId="49" fontId="34" fillId="0" borderId="1" xfId="0" applyNumberFormat="1" applyFont="1" applyBorder="1" applyAlignment="1">
      <alignment horizontal="left" vertical="center"/>
    </xf>
    <xf numFmtId="49" fontId="34" fillId="0" borderId="10" xfId="0" applyNumberFormat="1" applyFont="1" applyBorder="1" applyAlignment="1">
      <alignment horizontal="left" vertical="center"/>
    </xf>
    <xf numFmtId="49" fontId="0" fillId="8" borderId="6" xfId="0" applyNumberFormat="1" applyFill="1" applyBorder="1" applyProtection="1">
      <protection locked="0"/>
    </xf>
    <xf numFmtId="0" fontId="0" fillId="8" borderId="2" xfId="0" applyFill="1" applyBorder="1" applyProtection="1">
      <protection locked="0"/>
    </xf>
    <xf numFmtId="0" fontId="0" fillId="8" borderId="8" xfId="0" applyFill="1" applyBorder="1" applyProtection="1">
      <protection locked="0"/>
    </xf>
    <xf numFmtId="49" fontId="0" fillId="8" borderId="3" xfId="0" applyNumberFormat="1" applyFill="1" applyBorder="1" applyProtection="1">
      <protection locked="0"/>
    </xf>
    <xf numFmtId="0" fontId="0" fillId="8" borderId="1" xfId="0" applyFill="1" applyBorder="1" applyProtection="1">
      <protection locked="0"/>
    </xf>
    <xf numFmtId="0" fontId="0" fillId="8" borderId="10" xfId="0" applyFill="1" applyBorder="1" applyProtection="1">
      <protection locked="0"/>
    </xf>
    <xf numFmtId="0" fontId="34" fillId="0" borderId="0" xfId="0" applyFont="1" applyAlignment="1">
      <alignment horizontal="left" wrapText="1"/>
    </xf>
    <xf numFmtId="0" fontId="34" fillId="0" borderId="13" xfId="0" applyFont="1" applyBorder="1" applyAlignment="1">
      <alignment horizontal="left" wrapText="1"/>
    </xf>
    <xf numFmtId="0" fontId="4" fillId="8" borderId="0" xfId="0" applyFont="1" applyFill="1" applyAlignment="1">
      <alignment horizontal="center" wrapText="1"/>
    </xf>
    <xf numFmtId="42" fontId="34" fillId="0" borderId="4" xfId="0" applyNumberFormat="1" applyFont="1" applyBorder="1" applyProtection="1">
      <protection locked="0"/>
    </xf>
    <xf numFmtId="0" fontId="4" fillId="8" borderId="0" xfId="0" applyFont="1" applyFill="1" applyAlignment="1">
      <alignment horizontal="center"/>
    </xf>
    <xf numFmtId="42" fontId="34" fillId="4" borderId="4" xfId="0" applyNumberFormat="1" applyFont="1" applyFill="1" applyBorder="1" applyAlignment="1">
      <alignment horizontal="center"/>
    </xf>
    <xf numFmtId="0" fontId="34" fillId="0" borderId="6" xfId="0" applyFont="1" applyBorder="1" applyAlignment="1">
      <alignment horizontal="left"/>
    </xf>
    <xf numFmtId="0" fontId="34" fillId="0" borderId="2" xfId="0" applyFont="1" applyBorder="1" applyAlignment="1">
      <alignment horizontal="left"/>
    </xf>
    <xf numFmtId="0" fontId="34" fillId="0" borderId="8" xfId="0" applyFont="1" applyBorder="1" applyAlignment="1">
      <alignment horizontal="left"/>
    </xf>
    <xf numFmtId="0" fontId="34" fillId="0" borderId="14" xfId="0" applyFont="1" applyBorder="1" applyAlignment="1">
      <alignment horizontal="left" wrapText="1"/>
    </xf>
    <xf numFmtId="0" fontId="34" fillId="0" borderId="17" xfId="0" applyFont="1" applyBorder="1" applyAlignment="1">
      <alignment horizontal="left" wrapText="1"/>
    </xf>
    <xf numFmtId="42" fontId="34" fillId="0" borderId="4" xfId="0" applyNumberFormat="1" applyFont="1" applyBorder="1"/>
    <xf numFmtId="0" fontId="4" fillId="8" borderId="1" xfId="0" applyFont="1" applyFill="1" applyBorder="1" applyAlignment="1">
      <alignment horizontal="center" wrapText="1"/>
    </xf>
    <xf numFmtId="44" fontId="34" fillId="4" borderId="4" xfId="2" applyFont="1" applyFill="1" applyBorder="1" applyAlignment="1" applyProtection="1">
      <alignment horizontal="center"/>
    </xf>
    <xf numFmtId="0" fontId="4" fillId="8" borderId="7" xfId="0" applyFont="1" applyFill="1" applyBorder="1" applyAlignment="1">
      <alignment horizontal="left" vertical="top" wrapText="1"/>
    </xf>
    <xf numFmtId="0" fontId="4" fillId="8" borderId="0" xfId="0" applyFont="1" applyFill="1" applyAlignment="1">
      <alignment horizontal="left" vertical="top" wrapText="1"/>
    </xf>
    <xf numFmtId="0" fontId="25" fillId="4" borderId="6" xfId="0" applyFont="1" applyFill="1" applyBorder="1" applyAlignment="1">
      <alignment horizontal="center"/>
    </xf>
    <xf numFmtId="0" fontId="25" fillId="4" borderId="2" xfId="0" applyFont="1" applyFill="1" applyBorder="1" applyAlignment="1">
      <alignment horizontal="center"/>
    </xf>
    <xf numFmtId="0" fontId="25" fillId="4" borderId="8" xfId="0" applyFont="1" applyFill="1" applyBorder="1" applyAlignment="1">
      <alignment horizontal="center"/>
    </xf>
    <xf numFmtId="0" fontId="34" fillId="0" borderId="1" xfId="3" applyFont="1" applyBorder="1" applyAlignment="1">
      <alignment horizontal="left" vertical="top" wrapText="1"/>
    </xf>
    <xf numFmtId="0" fontId="34" fillId="0" borderId="10" xfId="3" applyFont="1" applyBorder="1" applyAlignment="1">
      <alignment horizontal="left" vertical="top" wrapText="1"/>
    </xf>
    <xf numFmtId="0" fontId="54" fillId="0" borderId="1" xfId="3" applyFont="1" applyBorder="1" applyAlignment="1">
      <alignment horizontal="left"/>
    </xf>
    <xf numFmtId="0" fontId="0" fillId="0" borderId="14" xfId="0" applyBorder="1" applyAlignment="1">
      <alignment horizontal="left" vertical="top"/>
    </xf>
    <xf numFmtId="0" fontId="0" fillId="0" borderId="17" xfId="0" applyBorder="1" applyAlignment="1">
      <alignment horizontal="left" vertical="top"/>
    </xf>
    <xf numFmtId="0" fontId="1" fillId="0" borderId="1" xfId="0" applyFont="1" applyBorder="1" applyAlignment="1">
      <alignment horizontal="left" vertical="top" wrapText="1"/>
    </xf>
    <xf numFmtId="0" fontId="1" fillId="0" borderId="10"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 fillId="0" borderId="14" xfId="0" applyFont="1" applyBorder="1" applyAlignment="1">
      <alignment horizontal="left" vertical="top" wrapText="1"/>
    </xf>
    <xf numFmtId="0" fontId="0" fillId="0" borderId="14" xfId="0" applyBorder="1" applyAlignment="1">
      <alignment horizontal="left" vertical="top" wrapText="1"/>
    </xf>
    <xf numFmtId="0" fontId="0" fillId="0" borderId="17" xfId="0" applyBorder="1" applyAlignment="1">
      <alignment horizontal="left" vertical="top" wrapText="1"/>
    </xf>
    <xf numFmtId="0" fontId="1" fillId="0" borderId="17" xfId="0" applyFont="1" applyBorder="1" applyAlignment="1">
      <alignment horizontal="left" vertical="top" wrapText="1"/>
    </xf>
    <xf numFmtId="0" fontId="0" fillId="0" borderId="0" xfId="0" applyAlignment="1">
      <alignment horizontal="left" vertical="top"/>
    </xf>
    <xf numFmtId="0" fontId="0" fillId="0" borderId="13" xfId="0" applyBorder="1" applyAlignment="1">
      <alignment horizontal="left" vertical="top"/>
    </xf>
    <xf numFmtId="0" fontId="0" fillId="0" borderId="1" xfId="0" applyBorder="1" applyAlignment="1">
      <alignment horizontal="left" vertical="top" wrapText="1"/>
    </xf>
    <xf numFmtId="0" fontId="0" fillId="0" borderId="10" xfId="0" applyBorder="1" applyAlignment="1">
      <alignment horizontal="left" vertical="top" wrapText="1"/>
    </xf>
    <xf numFmtId="0" fontId="1" fillId="0" borderId="0" xfId="0" applyFont="1" applyAlignment="1">
      <alignment horizontal="left" vertical="top"/>
    </xf>
    <xf numFmtId="0" fontId="14" fillId="4" borderId="6" xfId="0" applyFont="1" applyFill="1" applyBorder="1" applyAlignment="1">
      <alignment horizontal="center" vertical="top" wrapText="1"/>
    </xf>
    <xf numFmtId="0" fontId="14" fillId="4" borderId="2" xfId="0" applyFont="1" applyFill="1" applyBorder="1" applyAlignment="1">
      <alignment horizontal="center" vertical="top" wrapText="1"/>
    </xf>
    <xf numFmtId="0" fontId="14" fillId="4" borderId="8" xfId="0" applyFont="1" applyFill="1" applyBorder="1" applyAlignment="1">
      <alignment horizontal="center" vertical="top" wrapText="1"/>
    </xf>
    <xf numFmtId="0" fontId="0" fillId="0" borderId="0" xfId="0" applyAlignment="1">
      <alignment horizontal="right" vertical="top"/>
    </xf>
    <xf numFmtId="0" fontId="0" fillId="0" borderId="13" xfId="0" applyBorder="1" applyAlignment="1">
      <alignment horizontal="right" vertical="top"/>
    </xf>
    <xf numFmtId="0" fontId="0" fillId="0" borderId="7" xfId="0" applyBorder="1" applyAlignment="1">
      <alignment horizontal="right" vertical="top"/>
    </xf>
    <xf numFmtId="0" fontId="14" fillId="4" borderId="6" xfId="0" applyFont="1" applyFill="1" applyBorder="1" applyAlignment="1">
      <alignment horizontal="left" vertical="top" wrapText="1"/>
    </xf>
    <xf numFmtId="0" fontId="14" fillId="4" borderId="2" xfId="0" applyFont="1" applyFill="1" applyBorder="1" applyAlignment="1">
      <alignment horizontal="left" vertical="top" wrapText="1"/>
    </xf>
    <xf numFmtId="0" fontId="14" fillId="4" borderId="8" xfId="0" applyFont="1" applyFill="1" applyBorder="1" applyAlignment="1">
      <alignment horizontal="left" vertical="top" wrapText="1"/>
    </xf>
    <xf numFmtId="0" fontId="0" fillId="0" borderId="1" xfId="0" applyBorder="1" applyAlignment="1">
      <alignment horizontal="right" vertical="top"/>
    </xf>
    <xf numFmtId="0" fontId="0" fillId="0" borderId="10" xfId="0" applyBorder="1" applyAlignment="1">
      <alignment horizontal="right" vertical="top"/>
    </xf>
    <xf numFmtId="0" fontId="0" fillId="0" borderId="3" xfId="0" applyBorder="1" applyAlignment="1">
      <alignment horizontal="right" vertical="top"/>
    </xf>
    <xf numFmtId="0" fontId="1" fillId="0" borderId="0" xfId="0" applyFont="1" applyAlignment="1">
      <alignment vertical="top" wrapText="1"/>
    </xf>
    <xf numFmtId="0" fontId="1" fillId="0" borderId="13" xfId="0" applyFont="1" applyBorder="1" applyAlignment="1">
      <alignment vertical="top" wrapText="1"/>
    </xf>
    <xf numFmtId="49" fontId="1" fillId="0" borderId="16"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17" xfId="0" applyNumberFormat="1" applyFont="1" applyBorder="1" applyAlignment="1" applyProtection="1">
      <alignment horizontal="left" vertical="top" wrapText="1"/>
      <protection locked="0"/>
    </xf>
    <xf numFmtId="0" fontId="0" fillId="0" borderId="6"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0" fillId="0" borderId="1" xfId="0" applyBorder="1" applyAlignment="1">
      <alignment horizontal="right" vertical="top" wrapText="1"/>
    </xf>
    <xf numFmtId="0" fontId="0" fillId="0" borderId="10" xfId="0" applyBorder="1" applyAlignment="1">
      <alignment horizontal="right" vertical="top" wrapText="1"/>
    </xf>
    <xf numFmtId="49" fontId="1" fillId="0" borderId="0" xfId="0" applyNumberFormat="1" applyFont="1" applyAlignment="1">
      <alignment horizontal="left" vertical="top" wrapText="1"/>
    </xf>
    <xf numFmtId="49" fontId="1" fillId="0" borderId="13" xfId="0" applyNumberFormat="1" applyFont="1" applyBorder="1" applyAlignment="1">
      <alignment horizontal="left" vertical="top" wrapText="1"/>
    </xf>
    <xf numFmtId="0" fontId="1" fillId="0" borderId="1" xfId="0" applyFont="1" applyBorder="1" applyAlignment="1">
      <alignment horizontal="left" vertical="top"/>
    </xf>
    <xf numFmtId="0" fontId="0" fillId="0" borderId="1" xfId="0" applyBorder="1" applyAlignment="1">
      <alignment horizontal="left" vertical="top"/>
    </xf>
    <xf numFmtId="0" fontId="0" fillId="0" borderId="10" xfId="0" applyBorder="1" applyAlignment="1">
      <alignment horizontal="left" vertical="top"/>
    </xf>
    <xf numFmtId="49" fontId="1" fillId="0" borderId="0" xfId="0" applyNumberFormat="1" applyFont="1" applyAlignment="1">
      <alignment horizontal="left" vertical="top"/>
    </xf>
    <xf numFmtId="0" fontId="1" fillId="0" borderId="13" xfId="0" applyFont="1" applyBorder="1" applyAlignment="1">
      <alignment horizontal="left" vertical="top"/>
    </xf>
    <xf numFmtId="0" fontId="7" fillId="8" borderId="14" xfId="0" applyFont="1" applyFill="1" applyBorder="1" applyAlignment="1">
      <alignment horizontal="left" wrapText="1"/>
    </xf>
    <xf numFmtId="42" fontId="1" fillId="5" borderId="7" xfId="0" applyNumberFormat="1" applyFont="1" applyFill="1" applyBorder="1" applyAlignment="1" applyProtection="1">
      <alignment horizontal="center"/>
      <protection locked="0"/>
    </xf>
    <xf numFmtId="42" fontId="1" fillId="5" borderId="0" xfId="0" applyNumberFormat="1" applyFont="1" applyFill="1" applyAlignment="1" applyProtection="1">
      <alignment horizontal="center"/>
      <protection locked="0"/>
    </xf>
  </cellXfs>
  <cellStyles count="11">
    <cellStyle name="Comma" xfId="1" builtinId="3"/>
    <cellStyle name="Comma 2" xfId="6" xr:uid="{557EA605-3CFE-4DED-AFED-DE96F8D4A8AF}"/>
    <cellStyle name="Currency" xfId="2" builtinId="4"/>
    <cellStyle name="Hyperlink" xfId="4" builtinId="8"/>
    <cellStyle name="Normal" xfId="0" builtinId="0"/>
    <cellStyle name="Normal 2" xfId="3" xr:uid="{00000000-0005-0000-0000-000003000000}"/>
    <cellStyle name="Normal 3 3" xfId="8" xr:uid="{A11B0E6A-0F14-4EA5-A516-A02644C9CC98}"/>
    <cellStyle name="Percent" xfId="5" builtinId="5"/>
    <cellStyle name="Percent 2" xfId="7" xr:uid="{94AC5399-0AEF-4F7D-A117-49C3F9E1A7C2}"/>
    <cellStyle name="Wrong 2" xfId="10" xr:uid="{C5796EDA-A01C-4497-AC7E-7E218283B8CE}"/>
    <cellStyle name="Wrong Answer" xfId="9" xr:uid="{AD507851-FA69-4BFD-BDED-DC15CE98D9DD}"/>
  </cellStyles>
  <dxfs count="389">
    <dxf>
      <fill>
        <patternFill>
          <bgColor theme="3" tint="0.79998168889431442"/>
        </patternFill>
      </fill>
    </dxf>
    <dxf>
      <fill>
        <patternFill>
          <bgColor rgb="FFFF9F9F"/>
        </patternFill>
      </fill>
    </dxf>
    <dxf>
      <fill>
        <patternFill>
          <bgColor rgb="FFC9E7A7"/>
        </patternFill>
      </fill>
    </dxf>
    <dxf>
      <fill>
        <patternFill>
          <bgColor theme="3" tint="0.79998168889431442"/>
        </patternFill>
      </fill>
    </dxf>
    <dxf>
      <font>
        <color theme="1"/>
      </font>
    </dxf>
    <dxf>
      <font>
        <color theme="0" tint="-4.9989318521683403E-2"/>
      </font>
      <fill>
        <patternFill>
          <bgColor theme="0" tint="-4.9989318521683403E-2"/>
        </patternFill>
      </fill>
      <border>
        <left/>
        <right/>
        <top/>
        <bottom/>
        <vertical/>
        <horizontal/>
      </border>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5" tint="0.59996337778862885"/>
        </patternFill>
      </fill>
    </dxf>
    <dxf>
      <fill>
        <patternFill>
          <bgColor rgb="FFC9E7A7"/>
        </patternFill>
      </fill>
    </dxf>
    <dxf>
      <fill>
        <patternFill>
          <bgColor theme="3" tint="0.79998168889431442"/>
        </patternFill>
      </fill>
    </dxf>
    <dxf>
      <fill>
        <patternFill>
          <bgColor theme="2" tint="-9.9948118533890809E-2"/>
        </patternFill>
      </fill>
      <border>
        <left style="thin">
          <color auto="1"/>
        </left>
        <right style="thin">
          <color auto="1"/>
        </right>
        <top style="thin">
          <color auto="1"/>
        </top>
        <bottom style="thin">
          <color auto="1"/>
        </bottom>
        <vertical/>
        <horizontal/>
      </border>
    </dxf>
    <dxf>
      <font>
        <color theme="1"/>
      </font>
    </dxf>
    <dxf>
      <font>
        <color theme="0" tint="-4.9989318521683403E-2"/>
      </font>
      <fill>
        <patternFill>
          <bgColor theme="0" tint="-4.9989318521683403E-2"/>
        </patternFill>
      </fill>
      <border>
        <left/>
        <right/>
        <top/>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ont>
        <color theme="0" tint="-4.9989318521683403E-2"/>
      </font>
      <fill>
        <patternFill>
          <bgColor theme="0" tint="-4.9989318521683403E-2"/>
        </patternFill>
      </fill>
      <border>
        <left style="thin">
          <color auto="1"/>
        </left>
        <right style="thin">
          <color auto="1"/>
        </right>
        <top style="thin">
          <color auto="1"/>
        </top>
        <bottom style="thin">
          <color auto="1"/>
        </bottom>
        <vertical/>
        <horizontal/>
      </border>
    </dxf>
    <dxf>
      <font>
        <color theme="0" tint="-4.9989318521683403E-2"/>
      </font>
      <fill>
        <patternFill>
          <bgColor theme="0" tint="-4.9989318521683403E-2"/>
        </patternFill>
      </fill>
      <border>
        <left style="thin">
          <color auto="1"/>
        </left>
        <right style="thin">
          <color auto="1"/>
        </right>
        <top style="thin">
          <color auto="1"/>
        </top>
        <bottom style="thin">
          <color auto="1"/>
        </bottom>
        <vertical/>
        <horizontal/>
      </border>
    </dxf>
    <dxf>
      <font>
        <color theme="0" tint="-4.9989318521683403E-2"/>
      </font>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0"/>
        </patternFill>
      </fill>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0"/>
        </patternFill>
      </fill>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0"/>
        </patternFill>
      </fill>
    </dxf>
    <dxf>
      <fill>
        <patternFill>
          <bgColor rgb="FFC9E7A7"/>
        </patternFill>
      </fill>
    </dxf>
    <dxf>
      <fill>
        <patternFill>
          <bgColor theme="5" tint="0.59996337778862885"/>
        </patternFill>
      </fill>
    </dxf>
    <dxf>
      <fill>
        <patternFill>
          <bgColor theme="3" tint="0.79998168889431442"/>
        </patternFill>
      </fill>
    </dxf>
    <dxf>
      <fill>
        <patternFill>
          <bgColor theme="5" tint="0.59996337778862885"/>
        </patternFill>
      </fill>
    </dxf>
    <dxf>
      <fill>
        <patternFill>
          <bgColor rgb="FFC9E7A7"/>
        </patternFill>
      </fill>
    </dxf>
    <dxf>
      <fill>
        <patternFill>
          <bgColor rgb="FFC9E7A7"/>
        </patternFill>
      </fill>
    </dxf>
    <dxf>
      <fill>
        <patternFill>
          <bgColor rgb="FFC9E7A7"/>
        </patternFill>
      </fill>
    </dxf>
    <dxf>
      <fill>
        <patternFill>
          <bgColor theme="5" tint="0.59996337778862885"/>
        </patternFill>
      </fill>
    </dxf>
    <dxf>
      <fill>
        <patternFill>
          <bgColor theme="3" tint="0.79998168889431442"/>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3" tint="0.79998168889431442"/>
        </patternFill>
      </fill>
    </dxf>
    <dxf>
      <fill>
        <patternFill>
          <bgColor theme="2" tint="-9.9948118533890809E-2"/>
        </patternFill>
      </fill>
      <border>
        <left style="thin">
          <color auto="1"/>
        </left>
        <right style="thin">
          <color auto="1"/>
        </right>
        <top style="thin">
          <color auto="1"/>
        </top>
        <bottom style="thin">
          <color auto="1"/>
        </bottom>
        <vertical/>
        <horizontal/>
      </border>
    </dxf>
    <dxf>
      <font>
        <color theme="0" tint="-4.9989318521683403E-2"/>
      </font>
      <fill>
        <patternFill>
          <bgColor theme="0" tint="-4.9989318521683403E-2"/>
        </patternFill>
      </fill>
      <border>
        <left/>
        <right/>
        <top/>
        <bottom/>
        <vertical/>
        <horizontal/>
      </border>
    </dxf>
    <dxf>
      <font>
        <color theme="1"/>
      </font>
      <border>
        <bottom style="thin">
          <color auto="1"/>
        </bottom>
      </border>
    </dxf>
    <dxf>
      <font>
        <color theme="0" tint="-4.9989318521683403E-2"/>
      </font>
      <fill>
        <patternFill>
          <bgColor theme="0" tint="-4.9989318521683403E-2"/>
        </patternFill>
      </fill>
      <border>
        <left/>
        <right/>
        <top/>
        <bottom/>
        <vertical/>
        <horizontal/>
      </border>
    </dxf>
    <dxf>
      <fill>
        <patternFill>
          <bgColor theme="2" tint="-9.9948118533890809E-2"/>
        </patternFill>
      </fill>
      <border>
        <left style="thin">
          <color auto="1"/>
        </left>
        <right style="thin">
          <color auto="1"/>
        </right>
        <top style="thin">
          <color auto="1"/>
        </top>
        <bottom style="thin">
          <color auto="1"/>
        </bottom>
      </border>
    </dxf>
    <dxf>
      <fill>
        <patternFill>
          <bgColor theme="2" tint="-9.9948118533890809E-2"/>
        </patternFill>
      </fill>
      <border>
        <left style="thin">
          <color auto="1"/>
        </left>
        <right style="thin">
          <color auto="1"/>
        </right>
        <top style="thin">
          <color auto="1"/>
        </top>
        <bottom style="thin">
          <color auto="1"/>
        </bottom>
      </border>
    </dxf>
    <dxf>
      <fill>
        <patternFill>
          <bgColor theme="2" tint="-9.9948118533890809E-2"/>
        </patternFill>
      </fill>
      <border>
        <left style="thin">
          <color auto="1"/>
        </left>
        <right style="thin">
          <color auto="1"/>
        </right>
        <top style="thin">
          <color auto="1"/>
        </top>
        <bottom style="thin">
          <color auto="1"/>
        </bottom>
      </border>
    </dxf>
    <dxf>
      <fill>
        <patternFill>
          <bgColor theme="2" tint="-9.9948118533890809E-2"/>
        </patternFill>
      </fill>
      <border>
        <left style="thin">
          <color auto="1"/>
        </left>
        <right style="thin">
          <color auto="1"/>
        </right>
        <top style="thin">
          <color auto="1"/>
        </top>
        <bottom style="thin">
          <color auto="1"/>
        </bottom>
      </border>
    </dxf>
    <dxf>
      <fill>
        <patternFill>
          <bgColor theme="2" tint="-9.9948118533890809E-2"/>
        </patternFill>
      </fill>
      <border>
        <left style="thin">
          <color auto="1"/>
        </left>
        <right style="thin">
          <color auto="1"/>
        </right>
        <top style="thin">
          <color auto="1"/>
        </top>
        <bottom style="thin">
          <color auto="1"/>
        </bottom>
      </border>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ont>
        <color auto="1"/>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border>
    </dxf>
    <dxf>
      <fill>
        <patternFill>
          <bgColor theme="5" tint="0.59996337778862885"/>
        </patternFill>
      </fill>
    </dxf>
    <dxf>
      <fill>
        <patternFill>
          <bgColor rgb="FFC9E7A7"/>
        </patternFill>
      </fill>
    </dxf>
    <dxf>
      <fill>
        <patternFill>
          <bgColor theme="3" tint="0.79998168889431442"/>
        </patternFill>
      </fill>
    </dxf>
    <dxf>
      <fill>
        <patternFill>
          <bgColor theme="3" tint="0.79998168889431442"/>
        </patternFill>
      </fill>
    </dxf>
    <dxf>
      <fill>
        <patternFill>
          <bgColor rgb="FFC9E7A7"/>
        </patternFill>
      </fill>
    </dxf>
    <dxf>
      <fill>
        <patternFill>
          <bgColor theme="5" tint="0.59996337778862885"/>
        </patternFill>
      </fill>
    </dxf>
    <dxf>
      <fill>
        <patternFill>
          <bgColor theme="3" tint="0.79998168889431442"/>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ont>
        <color theme="0" tint="-4.9989318521683403E-2"/>
      </font>
      <fill>
        <patternFill>
          <bgColor theme="0" tint="-4.9989318521683403E-2"/>
        </patternFill>
      </fill>
    </dxf>
    <dxf>
      <font>
        <color theme="1"/>
      </font>
    </dxf>
    <dxf>
      <font>
        <color theme="0" tint="-4.9989318521683403E-2"/>
      </font>
      <fill>
        <patternFill>
          <bgColor theme="0" tint="-4.9989318521683403E-2"/>
        </patternFill>
      </fill>
      <border>
        <left/>
        <right/>
        <top/>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ont>
        <color theme="1"/>
      </font>
    </dxf>
    <dxf>
      <font>
        <color theme="0" tint="-4.9989318521683403E-2"/>
      </font>
      <fill>
        <patternFill>
          <bgColor theme="0" tint="-4.9989318521683403E-2"/>
        </patternFill>
      </fill>
      <border>
        <left/>
        <right/>
        <top/>
        <bottom/>
      </border>
    </dxf>
    <dxf>
      <font>
        <color theme="0" tint="-4.9989318521683403E-2"/>
      </font>
      <fill>
        <patternFill>
          <bgColor theme="0" tint="-4.9989318521683403E-2"/>
        </patternFill>
      </fill>
      <border>
        <left style="thin">
          <color auto="1"/>
        </left>
        <right style="thin">
          <color auto="1"/>
        </right>
        <top style="thin">
          <color auto="1"/>
        </top>
        <bottom style="thin">
          <color auto="1"/>
        </bottom>
        <vertical/>
        <horizontal/>
      </border>
    </dxf>
    <dxf>
      <font>
        <color theme="0" tint="-4.9989318521683403E-2"/>
      </font>
      <fill>
        <patternFill>
          <bgColor theme="0" tint="-4.9989318521683403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0"/>
        </patternFill>
      </fill>
    </dxf>
    <dxf>
      <fill>
        <patternFill>
          <bgColor theme="5" tint="0.59996337778862885"/>
        </patternFill>
      </fill>
    </dxf>
    <dxf>
      <fill>
        <patternFill>
          <bgColor rgb="FFC9E7A7"/>
        </patternFill>
      </fill>
    </dxf>
    <dxf>
      <fill>
        <patternFill>
          <bgColor theme="3" tint="0.79998168889431442"/>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rgb="FFE6B8B7"/>
        </patternFill>
      </fill>
    </dxf>
    <dxf>
      <fill>
        <patternFill>
          <bgColor rgb="FFC9E7A7"/>
        </patternFill>
      </fill>
    </dxf>
    <dxf>
      <fill>
        <patternFill>
          <bgColor theme="3" tint="0.79998168889431442"/>
        </patternFill>
      </fill>
    </dxf>
    <dxf>
      <font>
        <color theme="1"/>
      </font>
    </dxf>
    <dxf>
      <font>
        <color theme="0" tint="-4.9989318521683403E-2"/>
      </font>
      <fill>
        <patternFill>
          <bgColor theme="0" tint="-4.9989318521683403E-2"/>
        </patternFill>
      </fill>
      <border>
        <left/>
        <right/>
        <top/>
        <bottom/>
        <vertical/>
        <horizontal/>
      </border>
    </dxf>
    <dxf>
      <fill>
        <patternFill>
          <bgColor rgb="FFFFFF00"/>
        </patternFill>
      </fill>
    </dxf>
    <dxf>
      <font>
        <color theme="1"/>
      </font>
      <fill>
        <patternFill>
          <bgColor theme="0" tint="-4.9989318521683403E-2"/>
        </patternFill>
      </fill>
      <border>
        <left/>
        <right/>
        <top/>
        <bottom/>
        <vertical/>
        <horizontal/>
      </border>
    </dxf>
    <dxf>
      <font>
        <color theme="1"/>
      </font>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1"/>
      </font>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ont>
        <color theme="0" tint="-4.9989318521683403E-2"/>
      </font>
      <fill>
        <patternFill>
          <bgColor theme="0" tint="-4.9989318521683403E-2"/>
        </patternFill>
      </fill>
      <border>
        <left style="thin">
          <color auto="1"/>
        </left>
        <right style="thin">
          <color auto="1"/>
        </right>
        <top style="thin">
          <color auto="1"/>
        </top>
        <bottom style="thin">
          <color auto="1"/>
        </bottom>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ont>
        <color auto="1"/>
      </font>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ont>
        <color theme="0" tint="-4.9989318521683403E-2"/>
      </font>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patternFill>
      </fill>
    </dxf>
    <dxf>
      <fill>
        <patternFill>
          <bgColor theme="0"/>
        </patternFill>
      </fill>
    </dxf>
    <dxf>
      <fill>
        <patternFill>
          <bgColor theme="0"/>
        </patternFill>
      </fill>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5" tint="0.59996337778862885"/>
        </patternFill>
      </fill>
    </dxf>
    <dxf>
      <fill>
        <patternFill>
          <bgColor rgb="FFC9E7A7"/>
        </patternFill>
      </fill>
    </dxf>
    <dxf>
      <fill>
        <patternFill>
          <bgColor theme="3" tint="0.79998168889431442"/>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rgb="FFFF0000"/>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3" tint="0.79998168889431442"/>
        </patternFill>
      </fill>
    </dxf>
    <dxf>
      <font>
        <color theme="1"/>
      </font>
    </dxf>
    <dxf>
      <font>
        <color theme="0" tint="-4.9989318521683403E-2"/>
      </font>
      <fill>
        <patternFill>
          <bgColor theme="0" tint="-4.9989318521683403E-2"/>
        </patternFill>
      </fill>
      <border>
        <left/>
        <right/>
        <top/>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ont>
        <color theme="0" tint="-4.9989318521683403E-2"/>
      </font>
      <fill>
        <patternFill>
          <bgColor theme="0" tint="-4.9989318521683403E-2"/>
        </patternFill>
      </fill>
      <border>
        <left style="thin">
          <color auto="1"/>
        </left>
        <right style="thin">
          <color auto="1"/>
        </right>
        <top style="thin">
          <color auto="1"/>
        </top>
        <bottom style="thin">
          <color auto="1"/>
        </bottom>
        <vertical/>
        <horizontal/>
      </border>
    </dxf>
    <dxf>
      <font>
        <color theme="0" tint="-4.9989318521683403E-2"/>
      </font>
      <fill>
        <patternFill>
          <bgColor theme="0" tint="-4.9989318521683403E-2"/>
        </patternFill>
      </fill>
      <border>
        <left style="thin">
          <color auto="1"/>
        </left>
        <right style="thin">
          <color auto="1"/>
        </right>
        <top style="thin">
          <color auto="1"/>
        </top>
        <bottom style="thin">
          <color auto="1"/>
        </bottom>
        <vertical/>
        <horizontal/>
      </border>
    </dxf>
    <dxf>
      <font>
        <color theme="0" tint="-4.9989318521683403E-2"/>
      </font>
      <fill>
        <patternFill>
          <bgColor theme="0" tint="-4.9989318521683403E-2"/>
        </patternFill>
      </fill>
      <border>
        <left style="thin">
          <color auto="1"/>
        </left>
        <right style="thin">
          <color auto="1"/>
        </right>
        <top style="thin">
          <color auto="1"/>
        </top>
        <bottom style="thin">
          <color auto="1"/>
        </bottom>
        <vertical/>
        <horizontal/>
      </border>
    </dxf>
    <dxf>
      <font>
        <color theme="0" tint="-4.9989318521683403E-2"/>
      </font>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border>
    </dxf>
    <dxf>
      <fill>
        <patternFill>
          <bgColor theme="0"/>
        </patternFill>
      </fill>
    </dxf>
    <dxf>
      <font>
        <color auto="1"/>
      </font>
      <fill>
        <patternFill patternType="none">
          <bgColor auto="1"/>
        </patternFill>
      </fill>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patternType="solid">
          <fgColor auto="1"/>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0"/>
        </patternFill>
      </fill>
    </dxf>
    <dxf>
      <fill>
        <patternFill>
          <bgColor theme="0"/>
        </patternFill>
      </fill>
    </dxf>
    <dxf>
      <fill>
        <patternFill>
          <bgColor theme="3" tint="0.79998168889431442"/>
        </patternFill>
      </fill>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tint="-4.9989318521683403E-2"/>
        </patternFill>
      </fill>
    </dxf>
    <dxf>
      <font>
        <color theme="0" tint="-4.9989318521683403E-2"/>
      </font>
      <fill>
        <patternFill>
          <bgColor theme="0" tint="-4.9989318521683403E-2"/>
        </patternFill>
      </fill>
    </dxf>
    <dxf>
      <fill>
        <patternFill>
          <bgColor rgb="FFFF0000"/>
        </patternFill>
      </fill>
    </dxf>
    <dxf>
      <fill>
        <patternFill>
          <bgColor theme="5" tint="0.39994506668294322"/>
        </patternFill>
      </fill>
    </dxf>
    <dxf>
      <fill>
        <patternFill>
          <bgColor rgb="FFC9E7A7"/>
        </patternFill>
      </fill>
    </dxf>
    <dxf>
      <fill>
        <patternFill>
          <bgColor rgb="FFFFFF00"/>
        </patternFill>
      </fill>
    </dxf>
    <dxf>
      <fill>
        <patternFill>
          <bgColor rgb="FFC9E7A7"/>
        </patternFill>
      </fill>
    </dxf>
    <dxf>
      <fill>
        <patternFill>
          <bgColor rgb="FFFFFF00"/>
        </patternFill>
      </fill>
    </dxf>
    <dxf>
      <fill>
        <patternFill>
          <bgColor rgb="FFC9E7A7"/>
        </patternFill>
      </fill>
    </dxf>
    <dxf>
      <fill>
        <patternFill>
          <bgColor theme="3" tint="0.79998168889431442"/>
        </patternFill>
      </fill>
    </dxf>
    <dxf>
      <fill>
        <patternFill>
          <bgColor rgb="FFE6B8B7"/>
        </patternFill>
      </fill>
    </dxf>
    <dxf>
      <fill>
        <patternFill>
          <bgColor rgb="FFC9E7A7"/>
        </patternFill>
      </fill>
    </dxf>
    <dxf>
      <fill>
        <patternFill>
          <bgColor theme="3" tint="0.79998168889431442"/>
        </patternFill>
      </fill>
    </dxf>
    <dxf>
      <fill>
        <patternFill>
          <bgColor rgb="FFE6B8B7"/>
        </patternFill>
      </fill>
    </dxf>
    <dxf>
      <fill>
        <patternFill>
          <bgColor rgb="FFC9E7A7"/>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FFFF00"/>
      <color rgb="FFE6B8B7"/>
      <color rgb="FFFFFFCC"/>
      <color rgb="FFFFFF99"/>
      <color rgb="FF339966"/>
      <color rgb="FFFF6600"/>
      <color rgb="FF33CCCC"/>
      <color rgb="FFCC99FF"/>
      <color rgb="FFFF4FFF"/>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ro!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ro!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ro!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ro!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ro!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r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r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ro!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ro!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ro!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ro!A1"/></Relationships>
</file>

<file path=xl/drawings/drawing1.xml><?xml version="1.0" encoding="utf-8"?>
<xdr:wsDr xmlns:xdr="http://schemas.openxmlformats.org/drawingml/2006/spreadsheetDrawing" xmlns:a="http://schemas.openxmlformats.org/drawingml/2006/main">
  <xdr:twoCellAnchor editAs="oneCell">
    <xdr:from>
      <xdr:col>1</xdr:col>
      <xdr:colOff>1798431</xdr:colOff>
      <xdr:row>0</xdr:row>
      <xdr:rowOff>83243</xdr:rowOff>
    </xdr:from>
    <xdr:to>
      <xdr:col>1</xdr:col>
      <xdr:colOff>3781979</xdr:colOff>
      <xdr:row>0</xdr:row>
      <xdr:rowOff>963259</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80648" y="83243"/>
          <a:ext cx="1983548" cy="880016"/>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152400</xdr:colOff>
      <xdr:row>0</xdr:row>
      <xdr:rowOff>488905</xdr:rowOff>
    </xdr:to>
    <xdr:pic>
      <xdr:nvPicPr>
        <xdr:cNvPr id="2" name="Picture 1">
          <a:hlinkClick xmlns:r="http://schemas.openxmlformats.org/officeDocument/2006/relationships" r:id="rId1"/>
          <a:extLst>
            <a:ext uri="{FF2B5EF4-FFF2-40B4-BE49-F238E27FC236}">
              <a16:creationId xmlns:a16="http://schemas.microsoft.com/office/drawing/2014/main" id="{B12C5EE4-F448-4E36-B314-B39819CCA2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19050"/>
          <a:ext cx="1076325" cy="46668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438150</xdr:colOff>
      <xdr:row>0</xdr:row>
      <xdr:rowOff>485730</xdr:rowOff>
    </xdr:to>
    <xdr:pic>
      <xdr:nvPicPr>
        <xdr:cNvPr id="2" name="Picture 1">
          <a:hlinkClick xmlns:r="http://schemas.openxmlformats.org/officeDocument/2006/relationships" r:id="rId1"/>
          <a:extLst>
            <a:ext uri="{FF2B5EF4-FFF2-40B4-BE49-F238E27FC236}">
              <a16:creationId xmlns:a16="http://schemas.microsoft.com/office/drawing/2014/main" id="{F5CF2321-EC68-4C22-91DB-A0612CBD99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19050"/>
          <a:ext cx="1076325" cy="466680"/>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447675</xdr:colOff>
      <xdr:row>0</xdr:row>
      <xdr:rowOff>485730</xdr:rowOff>
    </xdr:to>
    <xdr:pic>
      <xdr:nvPicPr>
        <xdr:cNvPr id="2" name="Picture 1">
          <a:hlinkClick xmlns:r="http://schemas.openxmlformats.org/officeDocument/2006/relationships" r:id="rId1"/>
          <a:extLst>
            <a:ext uri="{FF2B5EF4-FFF2-40B4-BE49-F238E27FC236}">
              <a16:creationId xmlns:a16="http://schemas.microsoft.com/office/drawing/2014/main" id="{DBB11DDB-57FC-4D84-859D-85FC60A6AC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19050"/>
          <a:ext cx="1076325" cy="46668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454025</xdr:colOff>
      <xdr:row>0</xdr:row>
      <xdr:rowOff>485730</xdr:rowOff>
    </xdr:to>
    <xdr:pic>
      <xdr:nvPicPr>
        <xdr:cNvPr id="2" name="Picture 1">
          <a:hlinkClick xmlns:r="http://schemas.openxmlformats.org/officeDocument/2006/relationships" r:id="rId1"/>
          <a:extLst>
            <a:ext uri="{FF2B5EF4-FFF2-40B4-BE49-F238E27FC236}">
              <a16:creationId xmlns:a16="http://schemas.microsoft.com/office/drawing/2014/main" id="{62C9A4A4-55C5-47B4-BFD1-D6F0EFDFC3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19050"/>
          <a:ext cx="1076325" cy="46668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406400</xdr:colOff>
      <xdr:row>0</xdr:row>
      <xdr:rowOff>488905</xdr:rowOff>
    </xdr:to>
    <xdr:pic>
      <xdr:nvPicPr>
        <xdr:cNvPr id="3" name="Picture 2">
          <a:hlinkClick xmlns:r="http://schemas.openxmlformats.org/officeDocument/2006/relationships" r:id="rId1"/>
          <a:extLst>
            <a:ext uri="{FF2B5EF4-FFF2-40B4-BE49-F238E27FC236}">
              <a16:creationId xmlns:a16="http://schemas.microsoft.com/office/drawing/2014/main" id="{A1E64B9F-08EF-44A1-9430-90ADC72F06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19050"/>
          <a:ext cx="1076325" cy="46668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3</xdr:col>
      <xdr:colOff>447675</xdr:colOff>
      <xdr:row>0</xdr:row>
      <xdr:rowOff>479380</xdr:rowOff>
    </xdr:to>
    <xdr:pic>
      <xdr:nvPicPr>
        <xdr:cNvPr id="2" name="Picture 1">
          <a:hlinkClick xmlns:r="http://schemas.openxmlformats.org/officeDocument/2006/relationships" r:id="rId1"/>
          <a:extLst>
            <a:ext uri="{FF2B5EF4-FFF2-40B4-BE49-F238E27FC236}">
              <a16:creationId xmlns:a16="http://schemas.microsoft.com/office/drawing/2014/main" id="{0E1B4B42-FC36-4C96-9A64-52010E471B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12700"/>
          <a:ext cx="1076325" cy="46668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3</xdr:col>
      <xdr:colOff>200025</xdr:colOff>
      <xdr:row>0</xdr:row>
      <xdr:rowOff>479380</xdr:rowOff>
    </xdr:to>
    <xdr:pic>
      <xdr:nvPicPr>
        <xdr:cNvPr id="2" name="Picture 1">
          <a:hlinkClick xmlns:r="http://schemas.openxmlformats.org/officeDocument/2006/relationships" r:id="rId1"/>
          <a:extLst>
            <a:ext uri="{FF2B5EF4-FFF2-40B4-BE49-F238E27FC236}">
              <a16:creationId xmlns:a16="http://schemas.microsoft.com/office/drawing/2014/main" id="{16E4D37F-6C0B-4B93-BF46-E2717FBEAB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12700"/>
          <a:ext cx="1073150" cy="46668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31750</xdr:rowOff>
    </xdr:from>
    <xdr:ext cx="1171575" cy="469855"/>
    <xdr:pic>
      <xdr:nvPicPr>
        <xdr:cNvPr id="2" name="Picture 1">
          <a:hlinkClick xmlns:r="http://schemas.openxmlformats.org/officeDocument/2006/relationships" r:id="rId1"/>
          <a:extLst>
            <a:ext uri="{FF2B5EF4-FFF2-40B4-BE49-F238E27FC236}">
              <a16:creationId xmlns:a16="http://schemas.microsoft.com/office/drawing/2014/main" id="{D362ADD2-B0A6-46BC-BFB6-ACA0091611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28575"/>
          <a:ext cx="1171575" cy="469855"/>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482600</xdr:colOff>
      <xdr:row>0</xdr:row>
      <xdr:rowOff>488905</xdr:rowOff>
    </xdr:to>
    <xdr:pic>
      <xdr:nvPicPr>
        <xdr:cNvPr id="2" name="Picture 1">
          <a:hlinkClick xmlns:r="http://schemas.openxmlformats.org/officeDocument/2006/relationships" r:id="rId1"/>
          <a:extLst>
            <a:ext uri="{FF2B5EF4-FFF2-40B4-BE49-F238E27FC236}">
              <a16:creationId xmlns:a16="http://schemas.microsoft.com/office/drawing/2014/main" id="{33D55FE1-B95E-4022-8B05-732499B1C8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19050"/>
          <a:ext cx="1076325" cy="46668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0</xdr:colOff>
      <xdr:row>0</xdr:row>
      <xdr:rowOff>485730</xdr:rowOff>
    </xdr:to>
    <xdr:pic>
      <xdr:nvPicPr>
        <xdr:cNvPr id="2" name="Picture 1">
          <a:hlinkClick xmlns:r="http://schemas.openxmlformats.org/officeDocument/2006/relationships" r:id="rId1"/>
          <a:extLst>
            <a:ext uri="{FF2B5EF4-FFF2-40B4-BE49-F238E27FC236}">
              <a16:creationId xmlns:a16="http://schemas.microsoft.com/office/drawing/2014/main" id="{A6AA9FDE-E682-4D27-9CDF-DE362D6D34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19050"/>
          <a:ext cx="1076325" cy="46668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447675</xdr:colOff>
      <xdr:row>0</xdr:row>
      <xdr:rowOff>485730</xdr:rowOff>
    </xdr:to>
    <xdr:pic>
      <xdr:nvPicPr>
        <xdr:cNvPr id="2" name="Picture 1">
          <a:hlinkClick xmlns:r="http://schemas.openxmlformats.org/officeDocument/2006/relationships" r:id="rId1"/>
          <a:extLst>
            <a:ext uri="{FF2B5EF4-FFF2-40B4-BE49-F238E27FC236}">
              <a16:creationId xmlns:a16="http://schemas.microsoft.com/office/drawing/2014/main" id="{59AC9A46-2709-4F93-BCDF-2DA01D4C52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19050"/>
          <a:ext cx="1076325" cy="46668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AT\Competition\Applications\TAPS\School\TAPSAp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pru-tx/peat/Contract%20Years/2021-2022/PEAT%20Merge%20and%20UW%20Practice/NGannon/2%20PEAT/New%20Member%20Process/PEAT%20Loss%20Summary%20Recap_2017-2021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mdillard\Local%20Settings\Temporary%20Internet%20Files\OLK10\PEAT%20SCHOOL%20APP%2006_revison-07-08k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pru-tx/peat/members/A%20B%20C%20D/Chireno%20ISD/22-23/4%20-%20Internal%20Underwriting/PEAT%20Loss%20Summary%20Recap_2017-202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Premium-Loss Recap"/>
      <sheetName val="Property Statement of Values"/>
      <sheetName val="Property"/>
      <sheetName val="EDP Equip Systems"/>
      <sheetName val="Crime"/>
      <sheetName val="General Liability"/>
      <sheetName val="E &amp; O"/>
      <sheetName val="Automobile"/>
      <sheetName val="Automobile Schedule"/>
      <sheetName val="Signatures"/>
      <sheetName val="Rating Worksheet"/>
      <sheetName val="Proposal-Loss Model"/>
      <sheetName val="IRPM Notes"/>
      <sheetName val="Proposal"/>
      <sheetName val="Declarations Page"/>
      <sheetName val="Notice to Accounting"/>
      <sheetName val="Invoice"/>
      <sheetName val="Auto ID Card Template"/>
    </sheetNames>
    <sheetDataSet>
      <sheetData sheetId="0"/>
      <sheetData sheetId="1"/>
      <sheetData sheetId="2" refreshError="1">
        <row r="4">
          <cell r="L4">
            <v>0</v>
          </cell>
        </row>
        <row r="5">
          <cell r="L5">
            <v>0</v>
          </cell>
        </row>
        <row r="6">
          <cell r="L6">
            <v>0</v>
          </cell>
        </row>
        <row r="7">
          <cell r="L7">
            <v>0</v>
          </cell>
        </row>
        <row r="8">
          <cell r="L8">
            <v>0</v>
          </cell>
        </row>
        <row r="9">
          <cell r="L9">
            <v>0</v>
          </cell>
        </row>
        <row r="10">
          <cell r="L10">
            <v>0</v>
          </cell>
        </row>
        <row r="11">
          <cell r="L11">
            <v>0</v>
          </cell>
        </row>
        <row r="12">
          <cell r="L12">
            <v>0</v>
          </cell>
        </row>
        <row r="13">
          <cell r="L13">
            <v>0</v>
          </cell>
        </row>
        <row r="14">
          <cell r="L14">
            <v>0</v>
          </cell>
        </row>
        <row r="15">
          <cell r="L15">
            <v>0</v>
          </cell>
        </row>
        <row r="16">
          <cell r="L16">
            <v>0</v>
          </cell>
        </row>
        <row r="17">
          <cell r="L17">
            <v>0</v>
          </cell>
        </row>
        <row r="18">
          <cell r="L18">
            <v>0</v>
          </cell>
        </row>
        <row r="19">
          <cell r="L19">
            <v>0</v>
          </cell>
        </row>
        <row r="20">
          <cell r="L20">
            <v>0</v>
          </cell>
        </row>
        <row r="21">
          <cell r="L21">
            <v>0</v>
          </cell>
        </row>
        <row r="22">
          <cell r="L22">
            <v>0</v>
          </cell>
        </row>
        <row r="23">
          <cell r="L23">
            <v>0</v>
          </cell>
        </row>
        <row r="24">
          <cell r="L24">
            <v>0</v>
          </cell>
        </row>
        <row r="25">
          <cell r="L25">
            <v>0</v>
          </cell>
        </row>
        <row r="26">
          <cell r="L26">
            <v>0</v>
          </cell>
        </row>
        <row r="27">
          <cell r="L27">
            <v>0</v>
          </cell>
        </row>
        <row r="28">
          <cell r="L28">
            <v>0</v>
          </cell>
        </row>
        <row r="29">
          <cell r="L29">
            <v>0</v>
          </cell>
        </row>
        <row r="30">
          <cell r="L30">
            <v>0</v>
          </cell>
        </row>
        <row r="31">
          <cell r="L31">
            <v>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row r="56">
          <cell r="L56">
            <v>0</v>
          </cell>
        </row>
        <row r="57">
          <cell r="L57">
            <v>0</v>
          </cell>
        </row>
        <row r="58">
          <cell r="L58">
            <v>0</v>
          </cell>
        </row>
        <row r="59">
          <cell r="L59">
            <v>0</v>
          </cell>
        </row>
        <row r="60">
          <cell r="L60">
            <v>0</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row>
        <row r="74">
          <cell r="L74">
            <v>0</v>
          </cell>
        </row>
        <row r="75">
          <cell r="L75">
            <v>0</v>
          </cell>
        </row>
        <row r="76">
          <cell r="L76">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mium - Loss Recap "/>
      <sheetName val="Carrier"/>
      <sheetName val="Pivot Losses"/>
      <sheetName val="Member Contributions"/>
      <sheetName val="Member Limits and Deductibles"/>
    </sheetNames>
    <sheetDataSet>
      <sheetData sheetId="0"/>
      <sheetData sheetId="1">
        <row r="2">
          <cell r="A2" t="str">
            <v>ALBA-GOLDEN ISD</v>
          </cell>
        </row>
      </sheetData>
      <sheetData sheetId="2">
        <row r="4">
          <cell r="A4" t="str">
            <v>Alba-Golden ISD2018AL</v>
          </cell>
          <cell r="B4">
            <v>1</v>
          </cell>
          <cell r="C4">
            <v>3</v>
          </cell>
          <cell r="D4">
            <v>1933.32</v>
          </cell>
          <cell r="E4">
            <v>1933.32</v>
          </cell>
          <cell r="F4">
            <v>3</v>
          </cell>
          <cell r="G4" t="str">
            <v>PEAT</v>
          </cell>
        </row>
        <row r="5">
          <cell r="A5" t="str">
            <v>Alba-Golden ISD2018APD</v>
          </cell>
          <cell r="B5">
            <v>1</v>
          </cell>
          <cell r="C5">
            <v>3</v>
          </cell>
          <cell r="D5">
            <v>1437.2</v>
          </cell>
          <cell r="E5">
            <v>1937.2</v>
          </cell>
          <cell r="F5">
            <v>3</v>
          </cell>
          <cell r="G5" t="str">
            <v>PEAT</v>
          </cell>
        </row>
        <row r="6">
          <cell r="A6" t="str">
            <v>Alba-Golden ISD2019Property</v>
          </cell>
          <cell r="B6">
            <v>1</v>
          </cell>
          <cell r="C6">
            <v>3</v>
          </cell>
          <cell r="D6">
            <v>527</v>
          </cell>
          <cell r="E6">
            <v>527</v>
          </cell>
          <cell r="F6">
            <v>3</v>
          </cell>
          <cell r="G6" t="str">
            <v>PEAT</v>
          </cell>
        </row>
        <row r="7">
          <cell r="A7" t="str">
            <v>Alba-Golden ISD2020AL</v>
          </cell>
          <cell r="B7">
            <v>1</v>
          </cell>
          <cell r="C7">
            <v>3</v>
          </cell>
          <cell r="D7">
            <v>3985.58</v>
          </cell>
          <cell r="E7">
            <v>3985.58</v>
          </cell>
          <cell r="F7">
            <v>3</v>
          </cell>
          <cell r="G7" t="str">
            <v>PEAT</v>
          </cell>
        </row>
        <row r="8">
          <cell r="A8" t="str">
            <v>Alba-Golden ISD2020APD</v>
          </cell>
          <cell r="B8">
            <v>1</v>
          </cell>
          <cell r="C8">
            <v>3</v>
          </cell>
          <cell r="D8">
            <v>42677.5</v>
          </cell>
          <cell r="E8">
            <v>9352.7099999999991</v>
          </cell>
          <cell r="F8">
            <v>3</v>
          </cell>
          <cell r="G8" t="str">
            <v>PEAT</v>
          </cell>
        </row>
        <row r="9">
          <cell r="A9" t="str">
            <v>Alba-Golden ISD2020Property</v>
          </cell>
          <cell r="B9">
            <v>1</v>
          </cell>
          <cell r="C9">
            <v>3</v>
          </cell>
          <cell r="D9">
            <v>75680</v>
          </cell>
          <cell r="E9">
            <v>80680</v>
          </cell>
          <cell r="F9">
            <v>3</v>
          </cell>
          <cell r="G9" t="str">
            <v>PEAT</v>
          </cell>
        </row>
        <row r="10">
          <cell r="A10" t="str">
            <v>Albany ISD2017AL</v>
          </cell>
          <cell r="B10">
            <v>1</v>
          </cell>
          <cell r="C10">
            <v>4</v>
          </cell>
          <cell r="D10">
            <v>0</v>
          </cell>
          <cell r="E10">
            <v>30000</v>
          </cell>
          <cell r="F10">
            <v>4</v>
          </cell>
          <cell r="G10" t="str">
            <v>TASB</v>
          </cell>
        </row>
        <row r="11">
          <cell r="A11" t="str">
            <v>Albany ISD2018APD</v>
          </cell>
          <cell r="B11">
            <v>1</v>
          </cell>
          <cell r="C11">
            <v>4</v>
          </cell>
          <cell r="D11">
            <v>463</v>
          </cell>
          <cell r="E11">
            <v>1463</v>
          </cell>
          <cell r="F11">
            <v>4</v>
          </cell>
          <cell r="G11" t="str">
            <v>TASB</v>
          </cell>
        </row>
        <row r="12">
          <cell r="A12" t="str">
            <v>Alvarado ISD2017AL</v>
          </cell>
          <cell r="B12">
            <v>5</v>
          </cell>
          <cell r="C12">
            <v>15</v>
          </cell>
          <cell r="D12">
            <v>0</v>
          </cell>
          <cell r="E12">
            <v>0</v>
          </cell>
          <cell r="F12">
            <v>3</v>
          </cell>
          <cell r="G12" t="str">
            <v>PEAT</v>
          </cell>
        </row>
        <row r="13">
          <cell r="A13" t="str">
            <v>Alvarado ISD2017APD</v>
          </cell>
          <cell r="B13">
            <v>6</v>
          </cell>
          <cell r="C13">
            <v>18</v>
          </cell>
          <cell r="D13">
            <v>17983.599999999999</v>
          </cell>
          <cell r="E13">
            <v>19983.600000000002</v>
          </cell>
          <cell r="F13">
            <v>3</v>
          </cell>
          <cell r="G13" t="str">
            <v>PEAT</v>
          </cell>
        </row>
        <row r="14">
          <cell r="A14" t="str">
            <v>Alvarado ISD2017Property</v>
          </cell>
          <cell r="B14">
            <v>1</v>
          </cell>
          <cell r="C14">
            <v>3</v>
          </cell>
          <cell r="D14">
            <v>73275.59</v>
          </cell>
          <cell r="E14">
            <v>73275.59</v>
          </cell>
          <cell r="F14">
            <v>3</v>
          </cell>
          <cell r="G14" t="str">
            <v>PEAT</v>
          </cell>
        </row>
        <row r="15">
          <cell r="A15" t="str">
            <v>Alvarado ISD2018AL</v>
          </cell>
          <cell r="B15">
            <v>8</v>
          </cell>
          <cell r="C15">
            <v>24</v>
          </cell>
          <cell r="D15">
            <v>17953.37</v>
          </cell>
          <cell r="E15">
            <v>17953.37</v>
          </cell>
          <cell r="F15">
            <v>3</v>
          </cell>
          <cell r="G15" t="str">
            <v>PEAT</v>
          </cell>
        </row>
        <row r="16">
          <cell r="A16" t="str">
            <v>Alvarado ISD2018APD</v>
          </cell>
          <cell r="B16">
            <v>8</v>
          </cell>
          <cell r="C16">
            <v>24</v>
          </cell>
          <cell r="D16">
            <v>2000.62</v>
          </cell>
          <cell r="E16">
            <v>3000.62</v>
          </cell>
          <cell r="F16">
            <v>3</v>
          </cell>
          <cell r="G16" t="str">
            <v>PEAT</v>
          </cell>
        </row>
        <row r="17">
          <cell r="A17" t="str">
            <v>Alvarado ISD2018Property</v>
          </cell>
          <cell r="B17">
            <v>1</v>
          </cell>
          <cell r="C17">
            <v>3</v>
          </cell>
          <cell r="D17">
            <v>1349.01</v>
          </cell>
          <cell r="E17">
            <v>1349.01</v>
          </cell>
          <cell r="F17">
            <v>3</v>
          </cell>
          <cell r="G17" t="str">
            <v>PEAT</v>
          </cell>
        </row>
        <row r="18">
          <cell r="A18" t="str">
            <v>Alvarado ISD2019AL</v>
          </cell>
          <cell r="B18">
            <v>2</v>
          </cell>
          <cell r="C18">
            <v>6</v>
          </cell>
          <cell r="D18">
            <v>0</v>
          </cell>
          <cell r="E18">
            <v>0</v>
          </cell>
          <cell r="F18">
            <v>3</v>
          </cell>
          <cell r="G18" t="str">
            <v>PEAT</v>
          </cell>
        </row>
        <row r="19">
          <cell r="A19" t="str">
            <v>Alvarado ISD2019APD</v>
          </cell>
          <cell r="B19">
            <v>5</v>
          </cell>
          <cell r="C19">
            <v>15</v>
          </cell>
          <cell r="D19">
            <v>0</v>
          </cell>
          <cell r="E19">
            <v>1000</v>
          </cell>
          <cell r="F19">
            <v>3</v>
          </cell>
          <cell r="G19" t="str">
            <v>PEAT</v>
          </cell>
        </row>
        <row r="20">
          <cell r="A20" t="str">
            <v>Alvarado ISD2019EB</v>
          </cell>
          <cell r="B20">
            <v>1</v>
          </cell>
          <cell r="C20">
            <v>3</v>
          </cell>
          <cell r="D20">
            <v>32197.03</v>
          </cell>
          <cell r="E20">
            <v>33447.03</v>
          </cell>
          <cell r="F20">
            <v>3</v>
          </cell>
          <cell r="G20" t="str">
            <v>PEAT</v>
          </cell>
        </row>
        <row r="21">
          <cell r="A21" t="str">
            <v>Alvarado ISD2019Property</v>
          </cell>
          <cell r="B21">
            <v>2</v>
          </cell>
          <cell r="C21">
            <v>6</v>
          </cell>
          <cell r="D21">
            <v>12304.31</v>
          </cell>
          <cell r="E21">
            <v>22304.309999999998</v>
          </cell>
          <cell r="F21">
            <v>3</v>
          </cell>
          <cell r="G21" t="str">
            <v>PEAT</v>
          </cell>
        </row>
        <row r="22">
          <cell r="A22" t="str">
            <v>Alvarado ISD2020APD</v>
          </cell>
          <cell r="B22">
            <v>6</v>
          </cell>
          <cell r="C22">
            <v>18</v>
          </cell>
          <cell r="D22">
            <v>34946.699999999997</v>
          </cell>
          <cell r="E22">
            <v>35195.699999999997</v>
          </cell>
          <cell r="F22">
            <v>3</v>
          </cell>
          <cell r="G22" t="str">
            <v>PEAT</v>
          </cell>
        </row>
        <row r="23">
          <cell r="A23" t="str">
            <v>Alvarado ISD2020Property</v>
          </cell>
          <cell r="B23">
            <v>1</v>
          </cell>
          <cell r="C23">
            <v>3</v>
          </cell>
          <cell r="D23">
            <v>24545.83</v>
          </cell>
          <cell r="E23">
            <v>34545.83</v>
          </cell>
          <cell r="F23">
            <v>3</v>
          </cell>
          <cell r="G23" t="str">
            <v>PEAT</v>
          </cell>
        </row>
        <row r="24">
          <cell r="A24" t="str">
            <v>Alvarado ISD2021AL</v>
          </cell>
          <cell r="B24">
            <v>1</v>
          </cell>
          <cell r="C24">
            <v>3</v>
          </cell>
          <cell r="D24">
            <v>20015.5</v>
          </cell>
          <cell r="E24">
            <v>24072.83</v>
          </cell>
          <cell r="F24">
            <v>3</v>
          </cell>
          <cell r="G24" t="str">
            <v>PEAT</v>
          </cell>
        </row>
        <row r="25">
          <cell r="A25" t="str">
            <v>Alvarado ISD2021APD</v>
          </cell>
          <cell r="B25">
            <v>1</v>
          </cell>
          <cell r="C25">
            <v>3</v>
          </cell>
          <cell r="D25">
            <v>0</v>
          </cell>
          <cell r="E25">
            <v>5300</v>
          </cell>
          <cell r="F25">
            <v>3</v>
          </cell>
          <cell r="G25" t="str">
            <v>PEAT</v>
          </cell>
        </row>
        <row r="26">
          <cell r="A26" t="str">
            <v>Alvarado ISD2021Property</v>
          </cell>
          <cell r="B26">
            <v>1</v>
          </cell>
          <cell r="C26">
            <v>3</v>
          </cell>
          <cell r="D26">
            <v>0</v>
          </cell>
          <cell r="E26">
            <v>750</v>
          </cell>
          <cell r="F26">
            <v>3</v>
          </cell>
          <cell r="G26" t="str">
            <v>PEAT</v>
          </cell>
        </row>
        <row r="27">
          <cell r="A27" t="str">
            <v>Amherst ISD2020Property</v>
          </cell>
          <cell r="B27">
            <v>1</v>
          </cell>
          <cell r="C27">
            <v>3</v>
          </cell>
          <cell r="D27">
            <v>8273.18</v>
          </cell>
          <cell r="E27">
            <v>8273.18</v>
          </cell>
          <cell r="F27">
            <v>3</v>
          </cell>
          <cell r="G27" t="str">
            <v>PEAT</v>
          </cell>
        </row>
        <row r="28">
          <cell r="A28" t="str">
            <v>Archer City ISD2017AL</v>
          </cell>
          <cell r="B28">
            <v>2</v>
          </cell>
          <cell r="C28">
            <v>6</v>
          </cell>
          <cell r="D28">
            <v>3156.3</v>
          </cell>
          <cell r="E28">
            <v>3156.3</v>
          </cell>
          <cell r="F28">
            <v>3</v>
          </cell>
          <cell r="G28" t="str">
            <v>PEAT</v>
          </cell>
        </row>
        <row r="29">
          <cell r="A29" t="str">
            <v>Archer City ISD2017APD</v>
          </cell>
          <cell r="B29">
            <v>1</v>
          </cell>
          <cell r="C29">
            <v>3</v>
          </cell>
          <cell r="D29">
            <v>3114.35</v>
          </cell>
          <cell r="E29">
            <v>3614.35</v>
          </cell>
          <cell r="F29">
            <v>3</v>
          </cell>
          <cell r="G29" t="str">
            <v>PEAT</v>
          </cell>
        </row>
        <row r="30">
          <cell r="A30" t="str">
            <v>Archer City ISD2019Property</v>
          </cell>
          <cell r="B30">
            <v>1</v>
          </cell>
          <cell r="C30">
            <v>3</v>
          </cell>
          <cell r="D30">
            <v>46231.35</v>
          </cell>
          <cell r="E30">
            <v>46731.35</v>
          </cell>
          <cell r="F30">
            <v>3</v>
          </cell>
          <cell r="G30" t="str">
            <v>PEAT</v>
          </cell>
        </row>
        <row r="31">
          <cell r="A31" t="str">
            <v>Archer City ISD2020APD</v>
          </cell>
          <cell r="B31">
            <v>1</v>
          </cell>
          <cell r="C31">
            <v>3</v>
          </cell>
          <cell r="D31">
            <v>789.68000000000006</v>
          </cell>
          <cell r="E31">
            <v>1289.6799999999998</v>
          </cell>
          <cell r="F31">
            <v>3</v>
          </cell>
          <cell r="G31" t="str">
            <v>PEAT</v>
          </cell>
        </row>
        <row r="32">
          <cell r="A32" t="str">
            <v>Archer City ISD2020Property</v>
          </cell>
          <cell r="B32">
            <v>1</v>
          </cell>
          <cell r="C32">
            <v>3</v>
          </cell>
          <cell r="D32">
            <v>121702.77</v>
          </cell>
          <cell r="E32">
            <v>203000</v>
          </cell>
          <cell r="F32">
            <v>3</v>
          </cell>
          <cell r="G32" t="str">
            <v>PEAT</v>
          </cell>
        </row>
        <row r="33">
          <cell r="A33" t="str">
            <v>Archer City ISD2021AL</v>
          </cell>
          <cell r="B33">
            <v>1</v>
          </cell>
          <cell r="C33">
            <v>3</v>
          </cell>
          <cell r="D33">
            <v>2015.62</v>
          </cell>
          <cell r="E33">
            <v>2015.62</v>
          </cell>
          <cell r="F33">
            <v>3</v>
          </cell>
          <cell r="G33" t="str">
            <v>PEAT</v>
          </cell>
        </row>
        <row r="34">
          <cell r="A34" t="str">
            <v>Arp ISD2017ELL</v>
          </cell>
          <cell r="B34">
            <v>1</v>
          </cell>
          <cell r="C34">
            <v>3</v>
          </cell>
          <cell r="D34">
            <v>1250</v>
          </cell>
          <cell r="E34">
            <v>1250</v>
          </cell>
          <cell r="F34">
            <v>3</v>
          </cell>
          <cell r="G34" t="str">
            <v>PEAT</v>
          </cell>
        </row>
        <row r="35">
          <cell r="A35" t="str">
            <v>Arp ISD2017Property</v>
          </cell>
          <cell r="B35">
            <v>2</v>
          </cell>
          <cell r="C35">
            <v>6</v>
          </cell>
          <cell r="D35">
            <v>5738.78</v>
          </cell>
          <cell r="E35">
            <v>5988.78</v>
          </cell>
          <cell r="F35">
            <v>3</v>
          </cell>
          <cell r="G35" t="str">
            <v>PEAT</v>
          </cell>
        </row>
        <row r="36">
          <cell r="A36" t="str">
            <v>Arp ISD2020Property</v>
          </cell>
          <cell r="B36">
            <v>1</v>
          </cell>
          <cell r="C36">
            <v>3</v>
          </cell>
          <cell r="D36">
            <v>154493.91</v>
          </cell>
          <cell r="E36">
            <v>455000</v>
          </cell>
          <cell r="F36">
            <v>3</v>
          </cell>
          <cell r="G36" t="str">
            <v>PEAT</v>
          </cell>
        </row>
        <row r="37">
          <cell r="A37" t="str">
            <v>Arp ISD2021Property</v>
          </cell>
          <cell r="B37">
            <v>1</v>
          </cell>
          <cell r="C37">
            <v>3</v>
          </cell>
          <cell r="D37">
            <v>151662.39999999999</v>
          </cell>
          <cell r="E37">
            <v>161836.9</v>
          </cell>
          <cell r="F37">
            <v>3</v>
          </cell>
          <cell r="G37" t="str">
            <v>PEAT</v>
          </cell>
        </row>
        <row r="38">
          <cell r="A38" t="str">
            <v>Ballinger ISD2017APD</v>
          </cell>
          <cell r="B38">
            <v>1</v>
          </cell>
          <cell r="C38">
            <v>3</v>
          </cell>
          <cell r="D38">
            <v>2945.59</v>
          </cell>
          <cell r="E38">
            <v>3445.59</v>
          </cell>
          <cell r="F38">
            <v>3</v>
          </cell>
          <cell r="G38" t="str">
            <v>PEAT</v>
          </cell>
        </row>
        <row r="39">
          <cell r="A39" t="str">
            <v>Ballinger ISD2017Property</v>
          </cell>
          <cell r="B39">
            <v>1</v>
          </cell>
          <cell r="C39">
            <v>3</v>
          </cell>
          <cell r="D39">
            <v>28090.26</v>
          </cell>
          <cell r="E39">
            <v>33090.259999999995</v>
          </cell>
          <cell r="F39">
            <v>3</v>
          </cell>
          <cell r="G39" t="str">
            <v>PEAT</v>
          </cell>
        </row>
        <row r="40">
          <cell r="A40" t="str">
            <v>Ballinger ISD2018APD</v>
          </cell>
          <cell r="B40">
            <v>1</v>
          </cell>
          <cell r="C40">
            <v>3</v>
          </cell>
          <cell r="D40">
            <v>3759.59</v>
          </cell>
          <cell r="E40">
            <v>4259.59</v>
          </cell>
          <cell r="F40">
            <v>3</v>
          </cell>
          <cell r="G40" t="str">
            <v>PEAT</v>
          </cell>
        </row>
        <row r="41">
          <cell r="A41" t="str">
            <v>Ballinger ISD2018Crime</v>
          </cell>
          <cell r="B41">
            <v>2</v>
          </cell>
          <cell r="C41">
            <v>6</v>
          </cell>
          <cell r="D41">
            <v>100000</v>
          </cell>
          <cell r="E41">
            <v>101000</v>
          </cell>
          <cell r="F41">
            <v>3</v>
          </cell>
          <cell r="G41" t="str">
            <v>PEAT</v>
          </cell>
        </row>
        <row r="42">
          <cell r="A42" t="str">
            <v>Ballinger ISD2018Property</v>
          </cell>
          <cell r="B42">
            <v>1</v>
          </cell>
          <cell r="C42">
            <v>3</v>
          </cell>
          <cell r="D42">
            <v>144270.59999999998</v>
          </cell>
          <cell r="E42">
            <v>394270.6</v>
          </cell>
          <cell r="F42">
            <v>3</v>
          </cell>
          <cell r="G42" t="str">
            <v>PEAT</v>
          </cell>
        </row>
        <row r="43">
          <cell r="A43" t="str">
            <v>Ballinger ISD2019Crime</v>
          </cell>
          <cell r="B43">
            <v>1</v>
          </cell>
          <cell r="C43">
            <v>3</v>
          </cell>
          <cell r="D43">
            <v>24379.02</v>
          </cell>
          <cell r="E43">
            <v>29379.02</v>
          </cell>
          <cell r="F43">
            <v>3</v>
          </cell>
          <cell r="G43" t="str">
            <v>PEAT</v>
          </cell>
        </row>
        <row r="44">
          <cell r="A44" t="str">
            <v>Bellevue ISD2017APD</v>
          </cell>
          <cell r="B44">
            <v>1</v>
          </cell>
          <cell r="C44">
            <v>5</v>
          </cell>
          <cell r="D44">
            <v>1437.23</v>
          </cell>
          <cell r="E44">
            <v>1437.23</v>
          </cell>
          <cell r="F44">
            <v>5</v>
          </cell>
          <cell r="G44" t="str">
            <v>TPS</v>
          </cell>
        </row>
        <row r="45">
          <cell r="A45" t="str">
            <v>Bellevue ISD2021AL</v>
          </cell>
          <cell r="B45">
            <v>1</v>
          </cell>
          <cell r="C45">
            <v>3</v>
          </cell>
          <cell r="D45">
            <v>0</v>
          </cell>
          <cell r="E45">
            <v>0</v>
          </cell>
          <cell r="F45">
            <v>3</v>
          </cell>
          <cell r="G45" t="str">
            <v>PEAT</v>
          </cell>
        </row>
        <row r="46">
          <cell r="A46" t="str">
            <v>Bellevue ISD2021APD</v>
          </cell>
          <cell r="B46">
            <v>1</v>
          </cell>
          <cell r="C46">
            <v>3</v>
          </cell>
          <cell r="D46">
            <v>0</v>
          </cell>
          <cell r="E46">
            <v>0</v>
          </cell>
          <cell r="F46">
            <v>3</v>
          </cell>
          <cell r="G46" t="str">
            <v>PEAT</v>
          </cell>
        </row>
        <row r="47">
          <cell r="A47" t="str">
            <v>Boyd ISD2017APD</v>
          </cell>
          <cell r="B47">
            <v>1</v>
          </cell>
          <cell r="C47">
            <v>3</v>
          </cell>
          <cell r="D47">
            <v>813.68</v>
          </cell>
          <cell r="E47">
            <v>1313.6799999999998</v>
          </cell>
          <cell r="F47">
            <v>3</v>
          </cell>
          <cell r="G47" t="str">
            <v>PEAT</v>
          </cell>
        </row>
        <row r="48">
          <cell r="A48" t="str">
            <v>Boyd ISD2018APD</v>
          </cell>
          <cell r="B48">
            <v>1</v>
          </cell>
          <cell r="C48">
            <v>3</v>
          </cell>
          <cell r="D48">
            <v>11437.470000000001</v>
          </cell>
          <cell r="E48">
            <v>11937.47</v>
          </cell>
          <cell r="F48">
            <v>3</v>
          </cell>
          <cell r="G48" t="str">
            <v>PEAT</v>
          </cell>
        </row>
        <row r="49">
          <cell r="A49" t="str">
            <v>Boyd ISD2018Property</v>
          </cell>
          <cell r="B49">
            <v>1</v>
          </cell>
          <cell r="C49">
            <v>3</v>
          </cell>
          <cell r="D49">
            <v>40498.75</v>
          </cell>
          <cell r="E49">
            <v>50498.75</v>
          </cell>
          <cell r="F49">
            <v>3</v>
          </cell>
          <cell r="G49" t="str">
            <v>PEAT</v>
          </cell>
        </row>
        <row r="50">
          <cell r="A50" t="str">
            <v>Boyd ISD2019APD</v>
          </cell>
          <cell r="B50">
            <v>2</v>
          </cell>
          <cell r="C50">
            <v>6</v>
          </cell>
          <cell r="D50">
            <v>2724.26</v>
          </cell>
          <cell r="E50">
            <v>3724.26</v>
          </cell>
          <cell r="F50">
            <v>3</v>
          </cell>
          <cell r="G50" t="str">
            <v>PEAT</v>
          </cell>
        </row>
        <row r="51">
          <cell r="A51" t="str">
            <v>Boyd ISD2019Property</v>
          </cell>
          <cell r="B51">
            <v>1</v>
          </cell>
          <cell r="C51">
            <v>3</v>
          </cell>
          <cell r="D51">
            <v>13645.1</v>
          </cell>
          <cell r="E51">
            <v>23645.1</v>
          </cell>
          <cell r="F51">
            <v>3</v>
          </cell>
          <cell r="G51" t="str">
            <v>PEAT</v>
          </cell>
        </row>
        <row r="52">
          <cell r="A52" t="str">
            <v>Boyd ISD2020APD</v>
          </cell>
          <cell r="B52">
            <v>1</v>
          </cell>
          <cell r="C52">
            <v>3</v>
          </cell>
          <cell r="D52">
            <v>5060.1400000000003</v>
          </cell>
          <cell r="E52">
            <v>5560.14</v>
          </cell>
          <cell r="F52">
            <v>3</v>
          </cell>
          <cell r="G52" t="str">
            <v>PEAT</v>
          </cell>
        </row>
        <row r="53">
          <cell r="A53" t="str">
            <v>Boyd ISD2020Property</v>
          </cell>
          <cell r="B53">
            <v>1</v>
          </cell>
          <cell r="C53">
            <v>3</v>
          </cell>
          <cell r="D53">
            <v>833</v>
          </cell>
          <cell r="E53">
            <v>32000</v>
          </cell>
          <cell r="F53">
            <v>3</v>
          </cell>
          <cell r="G53" t="str">
            <v>PEAT</v>
          </cell>
        </row>
        <row r="54">
          <cell r="A54" t="str">
            <v>Bronte ISD2019AL</v>
          </cell>
          <cell r="B54">
            <v>1</v>
          </cell>
          <cell r="C54">
            <v>3</v>
          </cell>
          <cell r="D54">
            <v>935.41000000000008</v>
          </cell>
          <cell r="E54">
            <v>935.41</v>
          </cell>
          <cell r="F54">
            <v>3</v>
          </cell>
          <cell r="G54" t="str">
            <v>PEAT</v>
          </cell>
        </row>
        <row r="55">
          <cell r="A55" t="str">
            <v>Bronte ISD2020Property</v>
          </cell>
          <cell r="B55">
            <v>1</v>
          </cell>
          <cell r="C55">
            <v>3</v>
          </cell>
          <cell r="D55">
            <v>68860.42</v>
          </cell>
          <cell r="E55">
            <v>73860.42</v>
          </cell>
          <cell r="F55">
            <v>3</v>
          </cell>
          <cell r="G55" t="str">
            <v>PEAT</v>
          </cell>
        </row>
        <row r="56">
          <cell r="A56" t="str">
            <v>Bronte ISD2021APD</v>
          </cell>
          <cell r="B56">
            <v>1</v>
          </cell>
          <cell r="C56">
            <v>3</v>
          </cell>
          <cell r="D56">
            <v>2705.8300000000004</v>
          </cell>
          <cell r="E56">
            <v>3205.83</v>
          </cell>
          <cell r="F56">
            <v>3</v>
          </cell>
          <cell r="G56" t="str">
            <v>PEAT</v>
          </cell>
        </row>
        <row r="57">
          <cell r="A57" t="str">
            <v>Bynum ISD2017Property</v>
          </cell>
          <cell r="B57">
            <v>1</v>
          </cell>
          <cell r="C57">
            <v>3</v>
          </cell>
          <cell r="D57">
            <v>4606.51</v>
          </cell>
          <cell r="E57">
            <v>9606.51</v>
          </cell>
          <cell r="F57">
            <v>3</v>
          </cell>
          <cell r="G57" t="str">
            <v>PEAT</v>
          </cell>
        </row>
        <row r="58">
          <cell r="A58" t="str">
            <v>Bynum ISD2020Property</v>
          </cell>
          <cell r="B58">
            <v>1</v>
          </cell>
          <cell r="C58">
            <v>3</v>
          </cell>
          <cell r="D58">
            <v>103716.17</v>
          </cell>
          <cell r="E58">
            <v>108716.17</v>
          </cell>
          <cell r="F58">
            <v>3</v>
          </cell>
          <cell r="G58" t="str">
            <v>PEAT</v>
          </cell>
        </row>
        <row r="59">
          <cell r="A59" t="str">
            <v>Bynum ISD2021AL</v>
          </cell>
          <cell r="B59">
            <v>2</v>
          </cell>
          <cell r="C59">
            <v>6</v>
          </cell>
          <cell r="D59">
            <v>6539.04</v>
          </cell>
          <cell r="E59">
            <v>10166.950000000001</v>
          </cell>
          <cell r="F59">
            <v>3</v>
          </cell>
          <cell r="G59" t="str">
            <v>PEAT</v>
          </cell>
        </row>
        <row r="60">
          <cell r="A60" t="str">
            <v>Bynum ISD2021APD</v>
          </cell>
          <cell r="B60">
            <v>1</v>
          </cell>
          <cell r="C60">
            <v>3</v>
          </cell>
          <cell r="D60">
            <v>832.24</v>
          </cell>
          <cell r="E60">
            <v>1332.24</v>
          </cell>
          <cell r="F60">
            <v>3</v>
          </cell>
          <cell r="G60" t="str">
            <v>PEAT</v>
          </cell>
        </row>
        <row r="61">
          <cell r="A61" t="str">
            <v>Canadian ISD2019ELL</v>
          </cell>
          <cell r="B61">
            <v>1</v>
          </cell>
          <cell r="C61">
            <v>3</v>
          </cell>
          <cell r="D61">
            <v>17519.239999999998</v>
          </cell>
          <cell r="E61">
            <v>17519.240000000002</v>
          </cell>
          <cell r="F61">
            <v>3</v>
          </cell>
          <cell r="G61" t="str">
            <v>PEAT</v>
          </cell>
        </row>
        <row r="62">
          <cell r="A62" t="str">
            <v>Canadian ISD2021AL</v>
          </cell>
          <cell r="B62">
            <v>1</v>
          </cell>
          <cell r="C62">
            <v>3</v>
          </cell>
          <cell r="D62">
            <v>0</v>
          </cell>
          <cell r="E62">
            <v>0</v>
          </cell>
          <cell r="F62">
            <v>3</v>
          </cell>
          <cell r="G62" t="str">
            <v>PEAT</v>
          </cell>
        </row>
        <row r="63">
          <cell r="A63" t="str">
            <v>Carlisle ISD2018APD</v>
          </cell>
          <cell r="B63">
            <v>1</v>
          </cell>
          <cell r="C63">
            <v>3</v>
          </cell>
          <cell r="D63">
            <v>7766.14</v>
          </cell>
          <cell r="E63">
            <v>7766.14</v>
          </cell>
          <cell r="F63">
            <v>3</v>
          </cell>
          <cell r="G63" t="str">
            <v>PEAT</v>
          </cell>
        </row>
        <row r="64">
          <cell r="A64" t="str">
            <v>Carlisle ISD2018Property</v>
          </cell>
          <cell r="B64">
            <v>2</v>
          </cell>
          <cell r="C64">
            <v>6</v>
          </cell>
          <cell r="D64">
            <v>147269.63000000003</v>
          </cell>
          <cell r="E64">
            <v>154769.63</v>
          </cell>
          <cell r="F64">
            <v>3</v>
          </cell>
          <cell r="G64" t="str">
            <v>PEAT</v>
          </cell>
        </row>
        <row r="65">
          <cell r="A65" t="str">
            <v>Carlisle ISD2020Property</v>
          </cell>
          <cell r="B65">
            <v>1</v>
          </cell>
          <cell r="C65">
            <v>3</v>
          </cell>
          <cell r="D65">
            <v>562836.47999999998</v>
          </cell>
          <cell r="E65">
            <v>1505000</v>
          </cell>
          <cell r="F65">
            <v>3</v>
          </cell>
          <cell r="G65" t="str">
            <v>PEAT</v>
          </cell>
        </row>
        <row r="66">
          <cell r="A66" t="str">
            <v>Cayuga ISD2017APD</v>
          </cell>
          <cell r="B66">
            <v>1</v>
          </cell>
          <cell r="C66">
            <v>3</v>
          </cell>
          <cell r="D66">
            <v>1531</v>
          </cell>
          <cell r="E66">
            <v>2031</v>
          </cell>
          <cell r="F66">
            <v>3</v>
          </cell>
          <cell r="G66" t="str">
            <v>PEAT</v>
          </cell>
        </row>
        <row r="67">
          <cell r="A67" t="str">
            <v>Cayuga ISD2018AL</v>
          </cell>
          <cell r="B67">
            <v>2</v>
          </cell>
          <cell r="C67">
            <v>6</v>
          </cell>
          <cell r="D67">
            <v>0</v>
          </cell>
          <cell r="E67">
            <v>0</v>
          </cell>
          <cell r="F67">
            <v>3</v>
          </cell>
          <cell r="G67" t="str">
            <v>PEAT</v>
          </cell>
        </row>
        <row r="68">
          <cell r="A68" t="str">
            <v>Cayuga ISD2018APD</v>
          </cell>
          <cell r="B68">
            <v>3</v>
          </cell>
          <cell r="C68">
            <v>9</v>
          </cell>
          <cell r="D68">
            <v>18149.169999999998</v>
          </cell>
          <cell r="E68">
            <v>10192.17</v>
          </cell>
          <cell r="F68">
            <v>3</v>
          </cell>
          <cell r="G68" t="str">
            <v>PEAT</v>
          </cell>
        </row>
        <row r="69">
          <cell r="A69" t="str">
            <v>Cayuga ISD2018Property</v>
          </cell>
          <cell r="B69">
            <v>1</v>
          </cell>
          <cell r="C69">
            <v>3</v>
          </cell>
          <cell r="D69">
            <v>0</v>
          </cell>
          <cell r="E69">
            <v>0</v>
          </cell>
          <cell r="F69">
            <v>3</v>
          </cell>
          <cell r="G69" t="str">
            <v>PEAT</v>
          </cell>
        </row>
        <row r="70">
          <cell r="A70" t="str">
            <v>Cayuga ISD2019APD</v>
          </cell>
          <cell r="B70">
            <v>1</v>
          </cell>
          <cell r="C70">
            <v>3</v>
          </cell>
          <cell r="D70">
            <v>2108.75</v>
          </cell>
          <cell r="E70">
            <v>2608.75</v>
          </cell>
          <cell r="F70">
            <v>3</v>
          </cell>
          <cell r="G70" t="str">
            <v>PEAT</v>
          </cell>
        </row>
        <row r="71">
          <cell r="A71" t="str">
            <v>Cayuga ISD2020Property</v>
          </cell>
          <cell r="B71">
            <v>1</v>
          </cell>
          <cell r="C71">
            <v>3</v>
          </cell>
          <cell r="D71">
            <v>7776.5</v>
          </cell>
          <cell r="E71">
            <v>12776.5</v>
          </cell>
          <cell r="F71">
            <v>3</v>
          </cell>
          <cell r="G71" t="str">
            <v>PEAT</v>
          </cell>
        </row>
        <row r="72">
          <cell r="A72" t="str">
            <v>Cayuga ISD2021AL</v>
          </cell>
          <cell r="B72">
            <v>1</v>
          </cell>
          <cell r="C72">
            <v>3</v>
          </cell>
          <cell r="D72">
            <v>0</v>
          </cell>
          <cell r="E72">
            <v>10000</v>
          </cell>
          <cell r="F72">
            <v>3</v>
          </cell>
          <cell r="G72" t="str">
            <v>PEAT</v>
          </cell>
        </row>
        <row r="73">
          <cell r="A73" t="str">
            <v>Chillicothe ISD2019APD</v>
          </cell>
          <cell r="B73">
            <v>1</v>
          </cell>
          <cell r="C73">
            <v>3</v>
          </cell>
          <cell r="D73">
            <v>7791.0599999999995</v>
          </cell>
          <cell r="E73">
            <v>8291.0600000000013</v>
          </cell>
          <cell r="F73">
            <v>3</v>
          </cell>
          <cell r="G73" t="str">
            <v>PEAT</v>
          </cell>
        </row>
        <row r="74">
          <cell r="A74" t="str">
            <v>Chillicothe ISD2021AL</v>
          </cell>
          <cell r="B74">
            <v>1</v>
          </cell>
          <cell r="C74">
            <v>3</v>
          </cell>
          <cell r="D74">
            <v>0</v>
          </cell>
          <cell r="E74">
            <v>0</v>
          </cell>
          <cell r="F74">
            <v>3</v>
          </cell>
          <cell r="G74" t="str">
            <v>PEAT</v>
          </cell>
        </row>
        <row r="75">
          <cell r="A75" t="str">
            <v>Chillicothe ISD2021APD</v>
          </cell>
          <cell r="B75">
            <v>1</v>
          </cell>
          <cell r="C75">
            <v>3</v>
          </cell>
          <cell r="D75">
            <v>20717.34</v>
          </cell>
          <cell r="E75">
            <v>21650</v>
          </cell>
          <cell r="F75">
            <v>3</v>
          </cell>
          <cell r="G75" t="str">
            <v>PEAT</v>
          </cell>
        </row>
        <row r="76">
          <cell r="A76" t="str">
            <v>Chisum ISD2018APD</v>
          </cell>
          <cell r="B76">
            <v>1</v>
          </cell>
          <cell r="C76">
            <v>3</v>
          </cell>
          <cell r="D76">
            <v>2630.6400000000003</v>
          </cell>
          <cell r="E76">
            <v>3130.64</v>
          </cell>
          <cell r="F76">
            <v>3</v>
          </cell>
          <cell r="G76" t="str">
            <v>PEAT</v>
          </cell>
        </row>
        <row r="77">
          <cell r="A77" t="str">
            <v>Chisum ISD2018Property</v>
          </cell>
          <cell r="B77">
            <v>1</v>
          </cell>
          <cell r="C77">
            <v>3</v>
          </cell>
          <cell r="D77">
            <v>437.5</v>
          </cell>
          <cell r="E77">
            <v>687.5</v>
          </cell>
          <cell r="F77">
            <v>3</v>
          </cell>
          <cell r="G77" t="str">
            <v>PEAT</v>
          </cell>
        </row>
        <row r="78">
          <cell r="A78" t="str">
            <v>Chisum ISD2019Property</v>
          </cell>
          <cell r="B78">
            <v>1</v>
          </cell>
          <cell r="C78">
            <v>3</v>
          </cell>
          <cell r="D78">
            <v>782</v>
          </cell>
          <cell r="E78">
            <v>782</v>
          </cell>
          <cell r="F78">
            <v>3</v>
          </cell>
          <cell r="G78" t="str">
            <v>PEAT</v>
          </cell>
        </row>
        <row r="79">
          <cell r="A79" t="str">
            <v>Chisum ISD2020AL</v>
          </cell>
          <cell r="B79">
            <v>1</v>
          </cell>
          <cell r="C79">
            <v>3</v>
          </cell>
          <cell r="D79">
            <v>704.14</v>
          </cell>
          <cell r="E79">
            <v>704.14</v>
          </cell>
          <cell r="F79">
            <v>3</v>
          </cell>
          <cell r="G79" t="str">
            <v>PEAT</v>
          </cell>
        </row>
        <row r="80">
          <cell r="A80" t="str">
            <v>Chisum ISD2020APD</v>
          </cell>
          <cell r="B80">
            <v>1</v>
          </cell>
          <cell r="C80">
            <v>3</v>
          </cell>
          <cell r="D80">
            <v>0</v>
          </cell>
          <cell r="E80">
            <v>0</v>
          </cell>
          <cell r="F80">
            <v>3</v>
          </cell>
          <cell r="G80" t="str">
            <v>PEAT</v>
          </cell>
        </row>
        <row r="81">
          <cell r="A81" t="str">
            <v>Chisum ISD2020Property</v>
          </cell>
          <cell r="B81">
            <v>2</v>
          </cell>
          <cell r="C81">
            <v>6</v>
          </cell>
          <cell r="D81">
            <v>5455.67</v>
          </cell>
          <cell r="E81">
            <v>10455.67</v>
          </cell>
          <cell r="F81">
            <v>3</v>
          </cell>
          <cell r="G81" t="str">
            <v>PEAT</v>
          </cell>
        </row>
        <row r="82">
          <cell r="A82" t="str">
            <v>Chisum ISD2021AL</v>
          </cell>
          <cell r="B82">
            <v>1</v>
          </cell>
          <cell r="C82">
            <v>3</v>
          </cell>
          <cell r="D82">
            <v>10376.51</v>
          </cell>
          <cell r="E82">
            <v>12550</v>
          </cell>
          <cell r="F82">
            <v>3</v>
          </cell>
          <cell r="G82" t="str">
            <v>PEAT</v>
          </cell>
        </row>
        <row r="83">
          <cell r="A83" t="str">
            <v>Chisum ISD2021APD</v>
          </cell>
          <cell r="B83">
            <v>1</v>
          </cell>
          <cell r="C83">
            <v>3</v>
          </cell>
          <cell r="D83">
            <v>2532.6</v>
          </cell>
          <cell r="E83">
            <v>3032.6</v>
          </cell>
          <cell r="F83">
            <v>3</v>
          </cell>
          <cell r="G83" t="str">
            <v>PEAT</v>
          </cell>
        </row>
        <row r="84">
          <cell r="A84" t="str">
            <v>Chisum ISD2021Property</v>
          </cell>
          <cell r="B84">
            <v>2</v>
          </cell>
          <cell r="C84">
            <v>6</v>
          </cell>
          <cell r="D84">
            <v>426.47</v>
          </cell>
          <cell r="E84">
            <v>7126.47</v>
          </cell>
          <cell r="F84">
            <v>3</v>
          </cell>
          <cell r="G84" t="str">
            <v>PEAT</v>
          </cell>
        </row>
        <row r="85">
          <cell r="A85" t="str">
            <v>City View ISD2018AL</v>
          </cell>
          <cell r="B85">
            <v>1</v>
          </cell>
          <cell r="C85">
            <v>5</v>
          </cell>
          <cell r="D85">
            <v>14994.08</v>
          </cell>
          <cell r="E85">
            <v>14494.08</v>
          </cell>
          <cell r="F85">
            <v>5</v>
          </cell>
          <cell r="G85" t="str">
            <v>TPS</v>
          </cell>
        </row>
        <row r="86">
          <cell r="A86" t="str">
            <v>City View ISD2018Crime</v>
          </cell>
          <cell r="B86">
            <v>1</v>
          </cell>
          <cell r="C86">
            <v>5</v>
          </cell>
          <cell r="D86">
            <v>0</v>
          </cell>
          <cell r="E86">
            <v>0</v>
          </cell>
          <cell r="F86">
            <v>5</v>
          </cell>
          <cell r="G86" t="str">
            <v>TPS</v>
          </cell>
        </row>
        <row r="87">
          <cell r="A87" t="str">
            <v>City View ISD2019Property</v>
          </cell>
          <cell r="B87">
            <v>2</v>
          </cell>
          <cell r="C87">
            <v>6</v>
          </cell>
          <cell r="D87">
            <v>2247962.25</v>
          </cell>
          <cell r="E87">
            <v>2417072.25</v>
          </cell>
          <cell r="F87">
            <v>3</v>
          </cell>
          <cell r="G87" t="str">
            <v>PEAT</v>
          </cell>
        </row>
        <row r="88">
          <cell r="A88" t="str">
            <v>City View ISD2020APD</v>
          </cell>
          <cell r="B88">
            <v>5</v>
          </cell>
          <cell r="C88">
            <v>15</v>
          </cell>
          <cell r="D88">
            <v>30499.350000000002</v>
          </cell>
          <cell r="E88">
            <v>33499.35</v>
          </cell>
          <cell r="F88">
            <v>3</v>
          </cell>
          <cell r="G88" t="str">
            <v>PEAT</v>
          </cell>
        </row>
        <row r="89">
          <cell r="A89" t="str">
            <v>City View ISD2020Property</v>
          </cell>
          <cell r="B89">
            <v>2</v>
          </cell>
          <cell r="C89">
            <v>6</v>
          </cell>
          <cell r="D89">
            <v>37879.79</v>
          </cell>
          <cell r="E89">
            <v>62879.79</v>
          </cell>
          <cell r="F89">
            <v>3</v>
          </cell>
          <cell r="G89" t="str">
            <v>PEAT</v>
          </cell>
        </row>
        <row r="90">
          <cell r="A90" t="str">
            <v>Cleveland ISD2017AL</v>
          </cell>
          <cell r="B90">
            <v>3</v>
          </cell>
          <cell r="C90">
            <v>9</v>
          </cell>
          <cell r="D90">
            <v>9066.58</v>
          </cell>
          <cell r="E90">
            <v>9066.58</v>
          </cell>
          <cell r="F90">
            <v>3</v>
          </cell>
          <cell r="G90" t="str">
            <v>PEAT</v>
          </cell>
        </row>
        <row r="91">
          <cell r="A91" t="str">
            <v>Cleveland ISD2017APD</v>
          </cell>
          <cell r="B91">
            <v>2</v>
          </cell>
          <cell r="C91">
            <v>6</v>
          </cell>
          <cell r="D91">
            <v>26803.03</v>
          </cell>
          <cell r="E91">
            <v>27403.03</v>
          </cell>
          <cell r="F91">
            <v>3</v>
          </cell>
          <cell r="G91" t="str">
            <v>PEAT</v>
          </cell>
        </row>
        <row r="92">
          <cell r="A92" t="str">
            <v>Cleveland ISD2017ELL</v>
          </cell>
          <cell r="B92">
            <v>1</v>
          </cell>
          <cell r="C92">
            <v>3</v>
          </cell>
          <cell r="D92">
            <v>1250</v>
          </cell>
          <cell r="E92">
            <v>1250</v>
          </cell>
          <cell r="F92">
            <v>3</v>
          </cell>
          <cell r="G92" t="str">
            <v>PEAT</v>
          </cell>
        </row>
        <row r="93">
          <cell r="A93" t="str">
            <v>Cleveland ISD2018AL</v>
          </cell>
          <cell r="B93">
            <v>5</v>
          </cell>
          <cell r="C93">
            <v>15</v>
          </cell>
          <cell r="D93">
            <v>125018.23000000001</v>
          </cell>
          <cell r="E93">
            <v>125018.23</v>
          </cell>
          <cell r="F93">
            <v>3</v>
          </cell>
          <cell r="G93" t="str">
            <v>PEAT</v>
          </cell>
        </row>
        <row r="94">
          <cell r="A94" t="str">
            <v>Cleveland ISD2018APD</v>
          </cell>
          <cell r="B94">
            <v>3</v>
          </cell>
          <cell r="C94">
            <v>9</v>
          </cell>
          <cell r="D94">
            <v>19356.71</v>
          </cell>
          <cell r="E94">
            <v>20356.71</v>
          </cell>
          <cell r="F94">
            <v>3</v>
          </cell>
          <cell r="G94" t="str">
            <v>PEAT</v>
          </cell>
        </row>
        <row r="95">
          <cell r="A95" t="str">
            <v>Cleveland ISD2018EB</v>
          </cell>
          <cell r="B95">
            <v>1</v>
          </cell>
          <cell r="C95">
            <v>3</v>
          </cell>
          <cell r="D95">
            <v>1086.06</v>
          </cell>
          <cell r="E95">
            <v>1086.06</v>
          </cell>
          <cell r="F95">
            <v>3</v>
          </cell>
          <cell r="G95" t="str">
            <v>PEAT</v>
          </cell>
        </row>
        <row r="96">
          <cell r="A96" t="str">
            <v>Cleveland ISD2019AL</v>
          </cell>
          <cell r="B96">
            <v>4</v>
          </cell>
          <cell r="C96">
            <v>12</v>
          </cell>
          <cell r="D96">
            <v>12927.919999999998</v>
          </cell>
          <cell r="E96">
            <v>12927.919999999998</v>
          </cell>
          <cell r="F96">
            <v>3</v>
          </cell>
          <cell r="G96" t="str">
            <v>PEAT</v>
          </cell>
        </row>
        <row r="97">
          <cell r="A97" t="str">
            <v>Cleveland ISD2019APD</v>
          </cell>
          <cell r="B97">
            <v>2</v>
          </cell>
          <cell r="C97">
            <v>6</v>
          </cell>
          <cell r="D97">
            <v>22089.58</v>
          </cell>
          <cell r="E97">
            <v>1548.2100000000019</v>
          </cell>
          <cell r="F97">
            <v>3</v>
          </cell>
          <cell r="G97" t="str">
            <v>PEAT</v>
          </cell>
        </row>
        <row r="98">
          <cell r="A98" t="str">
            <v>Cleveland ISD2019GL</v>
          </cell>
          <cell r="B98">
            <v>1</v>
          </cell>
          <cell r="C98">
            <v>3</v>
          </cell>
          <cell r="D98">
            <v>0</v>
          </cell>
          <cell r="E98">
            <v>0</v>
          </cell>
          <cell r="F98">
            <v>3</v>
          </cell>
          <cell r="G98" t="str">
            <v>PEAT</v>
          </cell>
        </row>
        <row r="99">
          <cell r="A99" t="str">
            <v>Cleveland ISD2019Property</v>
          </cell>
          <cell r="B99">
            <v>1</v>
          </cell>
          <cell r="C99">
            <v>3</v>
          </cell>
          <cell r="D99">
            <v>12074</v>
          </cell>
          <cell r="E99">
            <v>12574</v>
          </cell>
          <cell r="F99">
            <v>3</v>
          </cell>
          <cell r="G99" t="str">
            <v>PEAT</v>
          </cell>
        </row>
        <row r="100">
          <cell r="A100" t="str">
            <v>Cleveland ISD2020AL</v>
          </cell>
          <cell r="B100">
            <v>4</v>
          </cell>
          <cell r="C100">
            <v>12</v>
          </cell>
          <cell r="D100">
            <v>31945.489999999998</v>
          </cell>
          <cell r="E100">
            <v>31820.49</v>
          </cell>
          <cell r="F100">
            <v>3</v>
          </cell>
          <cell r="G100" t="str">
            <v>PEAT</v>
          </cell>
        </row>
        <row r="101">
          <cell r="A101" t="str">
            <v>Cleveland ISD2020Property</v>
          </cell>
          <cell r="B101">
            <v>2</v>
          </cell>
          <cell r="C101">
            <v>6</v>
          </cell>
          <cell r="D101">
            <v>802651.76</v>
          </cell>
          <cell r="E101">
            <v>813151.76</v>
          </cell>
          <cell r="F101">
            <v>3</v>
          </cell>
          <cell r="G101" t="str">
            <v>PEAT</v>
          </cell>
        </row>
        <row r="102">
          <cell r="A102" t="str">
            <v>Cleveland ISD2021AL</v>
          </cell>
          <cell r="B102">
            <v>5</v>
          </cell>
          <cell r="C102">
            <v>15</v>
          </cell>
          <cell r="D102">
            <v>14477.31</v>
          </cell>
          <cell r="E102">
            <v>21110.26</v>
          </cell>
          <cell r="F102">
            <v>3</v>
          </cell>
          <cell r="G102" t="str">
            <v>PEAT</v>
          </cell>
        </row>
        <row r="103">
          <cell r="A103" t="str">
            <v>Cleveland ISD2021APD</v>
          </cell>
          <cell r="B103">
            <v>1</v>
          </cell>
          <cell r="C103">
            <v>3</v>
          </cell>
          <cell r="D103">
            <v>14460.93</v>
          </cell>
          <cell r="E103">
            <v>15000</v>
          </cell>
          <cell r="F103">
            <v>3</v>
          </cell>
          <cell r="G103" t="str">
            <v>PEAT</v>
          </cell>
        </row>
        <row r="104">
          <cell r="A104" t="str">
            <v>Clyde CISD2017AL</v>
          </cell>
          <cell r="B104">
            <v>2</v>
          </cell>
          <cell r="C104">
            <v>12</v>
          </cell>
          <cell r="D104">
            <v>8025</v>
          </cell>
          <cell r="E104">
            <v>8025</v>
          </cell>
          <cell r="F104">
            <v>6</v>
          </cell>
          <cell r="G104" t="str">
            <v>TREA</v>
          </cell>
        </row>
        <row r="105">
          <cell r="A105" t="str">
            <v>Clyde CISD2021Property</v>
          </cell>
          <cell r="B105">
            <v>1</v>
          </cell>
          <cell r="C105">
            <v>3</v>
          </cell>
          <cell r="D105">
            <v>0</v>
          </cell>
          <cell r="E105">
            <v>0</v>
          </cell>
          <cell r="F105">
            <v>3</v>
          </cell>
          <cell r="G105" t="str">
            <v>PEAT</v>
          </cell>
        </row>
        <row r="106">
          <cell r="A106" t="str">
            <v>Cross Plains ISD2019AL</v>
          </cell>
          <cell r="B106">
            <v>1</v>
          </cell>
          <cell r="C106">
            <v>3</v>
          </cell>
          <cell r="D106">
            <v>944.27</v>
          </cell>
          <cell r="E106">
            <v>944.27</v>
          </cell>
          <cell r="F106">
            <v>3</v>
          </cell>
          <cell r="G106" t="str">
            <v>PEAT</v>
          </cell>
        </row>
        <row r="107">
          <cell r="A107" t="str">
            <v>DeLeon ISD2017APD</v>
          </cell>
          <cell r="B107">
            <v>6</v>
          </cell>
          <cell r="C107">
            <v>18</v>
          </cell>
          <cell r="D107">
            <v>23992.73</v>
          </cell>
          <cell r="E107">
            <v>24492.73</v>
          </cell>
          <cell r="F107">
            <v>3</v>
          </cell>
          <cell r="G107" t="str">
            <v>PEAT</v>
          </cell>
        </row>
        <row r="108">
          <cell r="A108" t="str">
            <v>DeLeon ISD2017Property</v>
          </cell>
          <cell r="B108">
            <v>2</v>
          </cell>
          <cell r="C108">
            <v>6</v>
          </cell>
          <cell r="D108">
            <v>2331969.9899999998</v>
          </cell>
          <cell r="E108">
            <v>2382219.9899999998</v>
          </cell>
          <cell r="F108">
            <v>3</v>
          </cell>
          <cell r="G108" t="str">
            <v>PEAT</v>
          </cell>
        </row>
        <row r="109">
          <cell r="A109" t="str">
            <v>DeLeon ISD2018APD</v>
          </cell>
          <cell r="B109">
            <v>3</v>
          </cell>
          <cell r="C109">
            <v>9</v>
          </cell>
          <cell r="D109">
            <v>327.31</v>
          </cell>
          <cell r="E109">
            <v>827.31</v>
          </cell>
          <cell r="F109">
            <v>3</v>
          </cell>
          <cell r="G109" t="str">
            <v>PEAT</v>
          </cell>
        </row>
        <row r="110">
          <cell r="A110" t="str">
            <v>DeLeon ISD2018Property</v>
          </cell>
          <cell r="B110">
            <v>2</v>
          </cell>
          <cell r="C110">
            <v>6</v>
          </cell>
          <cell r="D110">
            <v>10581.199999999999</v>
          </cell>
          <cell r="E110">
            <v>30387.699999999997</v>
          </cell>
          <cell r="F110">
            <v>3</v>
          </cell>
          <cell r="G110" t="str">
            <v>PEAT</v>
          </cell>
        </row>
        <row r="111">
          <cell r="A111" t="str">
            <v>DeLeon ISD2020APD</v>
          </cell>
          <cell r="B111">
            <v>1</v>
          </cell>
          <cell r="C111">
            <v>3</v>
          </cell>
          <cell r="D111">
            <v>50</v>
          </cell>
          <cell r="E111">
            <v>50</v>
          </cell>
          <cell r="F111">
            <v>3</v>
          </cell>
          <cell r="G111" t="str">
            <v>PEAT</v>
          </cell>
        </row>
        <row r="112">
          <cell r="A112" t="str">
            <v>DeLeon ISD2020Property</v>
          </cell>
          <cell r="B112">
            <v>2</v>
          </cell>
          <cell r="C112">
            <v>6</v>
          </cell>
          <cell r="D112">
            <v>128604.09</v>
          </cell>
          <cell r="E112">
            <v>138604.09</v>
          </cell>
          <cell r="F112">
            <v>3</v>
          </cell>
          <cell r="G112" t="str">
            <v>PEAT</v>
          </cell>
        </row>
        <row r="113">
          <cell r="A113" t="str">
            <v>East Texas Charter School2017APD</v>
          </cell>
          <cell r="B113">
            <v>1</v>
          </cell>
          <cell r="C113">
            <v>3</v>
          </cell>
          <cell r="D113">
            <v>5011.9699999999993</v>
          </cell>
          <cell r="E113">
            <v>5511.97</v>
          </cell>
          <cell r="F113">
            <v>3</v>
          </cell>
          <cell r="G113" t="str">
            <v>PEAT</v>
          </cell>
        </row>
        <row r="114">
          <cell r="A114" t="str">
            <v>East Texas Charter School2018APD</v>
          </cell>
          <cell r="B114">
            <v>1</v>
          </cell>
          <cell r="C114">
            <v>3</v>
          </cell>
          <cell r="D114">
            <v>219</v>
          </cell>
          <cell r="E114">
            <v>219</v>
          </cell>
          <cell r="F114">
            <v>3</v>
          </cell>
          <cell r="G114" t="str">
            <v>PEAT</v>
          </cell>
        </row>
        <row r="115">
          <cell r="A115" t="str">
            <v>East Texas Charter School2020Property</v>
          </cell>
          <cell r="B115">
            <v>1</v>
          </cell>
          <cell r="C115">
            <v>3</v>
          </cell>
          <cell r="D115">
            <v>13788.3</v>
          </cell>
          <cell r="E115">
            <v>18788.3</v>
          </cell>
          <cell r="F115">
            <v>3</v>
          </cell>
          <cell r="G115" t="str">
            <v>PEAT</v>
          </cell>
        </row>
        <row r="116">
          <cell r="A116" t="str">
            <v>Electra ISD2017APD</v>
          </cell>
          <cell r="B116">
            <v>10</v>
          </cell>
          <cell r="C116">
            <v>30</v>
          </cell>
          <cell r="D116">
            <v>33045.83</v>
          </cell>
          <cell r="E116">
            <v>33045.83</v>
          </cell>
          <cell r="F116">
            <v>3</v>
          </cell>
          <cell r="G116" t="str">
            <v>PEAT</v>
          </cell>
        </row>
        <row r="117">
          <cell r="A117" t="str">
            <v>Electra ISD2017Property</v>
          </cell>
          <cell r="B117">
            <v>2</v>
          </cell>
          <cell r="C117">
            <v>6</v>
          </cell>
          <cell r="D117">
            <v>4409867.0199999996</v>
          </cell>
          <cell r="E117">
            <v>4459867.0199999996</v>
          </cell>
          <cell r="F117">
            <v>3</v>
          </cell>
          <cell r="G117" t="str">
            <v>PEAT</v>
          </cell>
        </row>
        <row r="118">
          <cell r="A118" t="str">
            <v>Electra ISD2019AL</v>
          </cell>
          <cell r="B118">
            <v>1</v>
          </cell>
          <cell r="C118">
            <v>3</v>
          </cell>
          <cell r="D118">
            <v>1872.9499999999998</v>
          </cell>
          <cell r="E118">
            <v>1872.95</v>
          </cell>
          <cell r="F118">
            <v>3</v>
          </cell>
          <cell r="G118" t="str">
            <v>PEAT</v>
          </cell>
        </row>
        <row r="119">
          <cell r="A119" t="str">
            <v>Elkhart ISD2017AL</v>
          </cell>
          <cell r="B119">
            <v>1</v>
          </cell>
          <cell r="C119">
            <v>3</v>
          </cell>
          <cell r="D119">
            <v>4326.08</v>
          </cell>
          <cell r="E119">
            <v>4326.08</v>
          </cell>
          <cell r="F119">
            <v>3</v>
          </cell>
          <cell r="G119" t="str">
            <v>PEAT</v>
          </cell>
        </row>
        <row r="120">
          <cell r="A120" t="str">
            <v>Elkhart ISD2018Property</v>
          </cell>
          <cell r="B120">
            <v>1</v>
          </cell>
          <cell r="C120">
            <v>3</v>
          </cell>
          <cell r="D120">
            <v>739.5</v>
          </cell>
          <cell r="E120">
            <v>739.5</v>
          </cell>
          <cell r="F120">
            <v>3</v>
          </cell>
          <cell r="G120" t="str">
            <v>PEAT</v>
          </cell>
        </row>
        <row r="121">
          <cell r="A121" t="str">
            <v>Elkhart ISD2019APD</v>
          </cell>
          <cell r="B121">
            <v>1</v>
          </cell>
          <cell r="C121">
            <v>3</v>
          </cell>
          <cell r="D121">
            <v>0</v>
          </cell>
          <cell r="E121">
            <v>0</v>
          </cell>
          <cell r="F121">
            <v>3</v>
          </cell>
          <cell r="G121" t="str">
            <v>PEAT</v>
          </cell>
        </row>
        <row r="122">
          <cell r="A122" t="str">
            <v>Elkhart ISD2019Property</v>
          </cell>
          <cell r="B122">
            <v>1</v>
          </cell>
          <cell r="C122">
            <v>3</v>
          </cell>
          <cell r="D122">
            <v>6279.1</v>
          </cell>
          <cell r="E122">
            <v>16279.1</v>
          </cell>
          <cell r="F122">
            <v>3</v>
          </cell>
          <cell r="G122" t="str">
            <v>PEAT</v>
          </cell>
        </row>
        <row r="123">
          <cell r="A123" t="str">
            <v>Elkhart ISD2020Property</v>
          </cell>
          <cell r="B123">
            <v>3</v>
          </cell>
          <cell r="C123">
            <v>9</v>
          </cell>
          <cell r="D123">
            <v>115965.15</v>
          </cell>
          <cell r="E123">
            <v>135965.15000000002</v>
          </cell>
          <cell r="F123">
            <v>3</v>
          </cell>
          <cell r="G123" t="str">
            <v>PEAT</v>
          </cell>
        </row>
        <row r="124">
          <cell r="A124" t="str">
            <v>Elkhart ISD2021AL</v>
          </cell>
          <cell r="B124">
            <v>4</v>
          </cell>
          <cell r="C124">
            <v>12</v>
          </cell>
          <cell r="D124">
            <v>32083.479999999996</v>
          </cell>
          <cell r="E124">
            <v>38551.81</v>
          </cell>
          <cell r="F124">
            <v>3</v>
          </cell>
          <cell r="G124" t="str">
            <v>PEAT</v>
          </cell>
        </row>
        <row r="125">
          <cell r="A125" t="str">
            <v>Elkhart ISD2021APD</v>
          </cell>
          <cell r="B125">
            <v>3</v>
          </cell>
          <cell r="C125">
            <v>9</v>
          </cell>
          <cell r="D125">
            <v>5772.65</v>
          </cell>
          <cell r="E125">
            <v>16414.41</v>
          </cell>
          <cell r="F125">
            <v>3</v>
          </cell>
          <cell r="G125" t="str">
            <v>PEAT</v>
          </cell>
        </row>
        <row r="126">
          <cell r="A126" t="str">
            <v>Elkhart ISD2021GL</v>
          </cell>
          <cell r="B126">
            <v>1</v>
          </cell>
          <cell r="C126">
            <v>3</v>
          </cell>
          <cell r="D126">
            <v>0</v>
          </cell>
          <cell r="E126">
            <v>0</v>
          </cell>
          <cell r="F126">
            <v>3</v>
          </cell>
          <cell r="G126" t="str">
            <v>PEAT</v>
          </cell>
        </row>
        <row r="127">
          <cell r="A127" t="str">
            <v>Eula ISD2017AL</v>
          </cell>
          <cell r="B127">
            <v>1</v>
          </cell>
          <cell r="C127">
            <v>6</v>
          </cell>
          <cell r="D127">
            <v>1783</v>
          </cell>
          <cell r="E127">
            <v>1783</v>
          </cell>
          <cell r="F127">
            <v>6</v>
          </cell>
          <cell r="G127" t="str">
            <v>TREA</v>
          </cell>
        </row>
        <row r="128">
          <cell r="A128" t="str">
            <v>Eula ISD2018APD</v>
          </cell>
          <cell r="B128">
            <v>2</v>
          </cell>
          <cell r="C128">
            <v>12</v>
          </cell>
          <cell r="D128">
            <v>8206</v>
          </cell>
          <cell r="E128">
            <v>8206</v>
          </cell>
          <cell r="F128">
            <v>6</v>
          </cell>
          <cell r="G128" t="str">
            <v>TREA</v>
          </cell>
        </row>
        <row r="129">
          <cell r="A129" t="str">
            <v>Eula ISD2019APD</v>
          </cell>
          <cell r="B129">
            <v>1</v>
          </cell>
          <cell r="C129">
            <v>3</v>
          </cell>
          <cell r="D129">
            <v>5376.11</v>
          </cell>
          <cell r="E129">
            <v>5876.11</v>
          </cell>
          <cell r="F129">
            <v>3</v>
          </cell>
          <cell r="G129" t="str">
            <v>PEAT</v>
          </cell>
        </row>
        <row r="130">
          <cell r="A130" t="str">
            <v>Eula ISD2020APD</v>
          </cell>
          <cell r="B130">
            <v>1</v>
          </cell>
          <cell r="C130">
            <v>3</v>
          </cell>
          <cell r="D130">
            <v>3938.28</v>
          </cell>
          <cell r="E130">
            <v>4438.2800000000007</v>
          </cell>
          <cell r="F130">
            <v>3</v>
          </cell>
          <cell r="G130" t="str">
            <v>PEAT</v>
          </cell>
        </row>
        <row r="131">
          <cell r="A131" t="str">
            <v>Eula ISD2020Property</v>
          </cell>
          <cell r="B131">
            <v>2</v>
          </cell>
          <cell r="C131">
            <v>6</v>
          </cell>
          <cell r="D131">
            <v>51404.270000000004</v>
          </cell>
          <cell r="E131">
            <v>56904.27</v>
          </cell>
          <cell r="F131">
            <v>3</v>
          </cell>
          <cell r="G131" t="str">
            <v>PEAT</v>
          </cell>
        </row>
        <row r="132">
          <cell r="A132" t="str">
            <v>Farmersville ISD2017Property</v>
          </cell>
          <cell r="B132">
            <v>1</v>
          </cell>
          <cell r="C132">
            <v>1</v>
          </cell>
          <cell r="D132">
            <v>0</v>
          </cell>
          <cell r="E132">
            <v>0</v>
          </cell>
          <cell r="F132">
            <v>1</v>
          </cell>
          <cell r="G132" t="str">
            <v>Hartford</v>
          </cell>
        </row>
        <row r="133">
          <cell r="A133" t="str">
            <v>Farmersville ISD2018Property</v>
          </cell>
          <cell r="B133">
            <v>1</v>
          </cell>
          <cell r="C133">
            <v>1</v>
          </cell>
          <cell r="D133">
            <v>0</v>
          </cell>
          <cell r="E133">
            <v>0</v>
          </cell>
          <cell r="F133">
            <v>1</v>
          </cell>
          <cell r="G133" t="str">
            <v>Hartford</v>
          </cell>
        </row>
        <row r="134">
          <cell r="A134" t="str">
            <v>Farmersville ISD2019Property</v>
          </cell>
          <cell r="B134">
            <v>1</v>
          </cell>
          <cell r="C134">
            <v>1</v>
          </cell>
          <cell r="D134">
            <v>0</v>
          </cell>
          <cell r="E134">
            <v>0</v>
          </cell>
          <cell r="F134">
            <v>1</v>
          </cell>
          <cell r="G134" t="str">
            <v>Hartford</v>
          </cell>
        </row>
        <row r="135">
          <cell r="A135" t="str">
            <v>Farmersville ISD2020AL</v>
          </cell>
          <cell r="B135">
            <v>1</v>
          </cell>
          <cell r="C135">
            <v>3</v>
          </cell>
          <cell r="D135">
            <v>2080.69</v>
          </cell>
          <cell r="E135">
            <v>2080.69</v>
          </cell>
          <cell r="F135">
            <v>3</v>
          </cell>
          <cell r="G135" t="str">
            <v>PEAT</v>
          </cell>
        </row>
        <row r="136">
          <cell r="A136" t="str">
            <v>Farmersville ISD2020APD</v>
          </cell>
          <cell r="B136">
            <v>1</v>
          </cell>
          <cell r="C136">
            <v>3</v>
          </cell>
          <cell r="D136">
            <v>1070.77</v>
          </cell>
          <cell r="E136">
            <v>2070.77</v>
          </cell>
          <cell r="F136">
            <v>3</v>
          </cell>
          <cell r="G136" t="str">
            <v>PEAT</v>
          </cell>
        </row>
        <row r="137">
          <cell r="A137" t="str">
            <v>Farmersville ISD2020Property</v>
          </cell>
          <cell r="B137">
            <v>1</v>
          </cell>
          <cell r="C137">
            <v>3</v>
          </cell>
          <cell r="D137">
            <v>0</v>
          </cell>
          <cell r="E137">
            <v>0</v>
          </cell>
          <cell r="F137">
            <v>3</v>
          </cell>
          <cell r="G137" t="str">
            <v>PEAT</v>
          </cell>
        </row>
        <row r="138">
          <cell r="A138" t="str">
            <v>Farmersville ISD2021AL</v>
          </cell>
          <cell r="B138">
            <v>2</v>
          </cell>
          <cell r="C138">
            <v>6</v>
          </cell>
          <cell r="D138">
            <v>12066.789999999999</v>
          </cell>
          <cell r="E138">
            <v>13005.98</v>
          </cell>
          <cell r="F138">
            <v>3</v>
          </cell>
          <cell r="G138" t="str">
            <v>PEAT</v>
          </cell>
        </row>
        <row r="139">
          <cell r="A139" t="str">
            <v>Farmersville ISD2021APD</v>
          </cell>
          <cell r="B139">
            <v>4</v>
          </cell>
          <cell r="C139">
            <v>12</v>
          </cell>
          <cell r="D139">
            <v>18739.600000000002</v>
          </cell>
          <cell r="E139">
            <v>25539.599999999999</v>
          </cell>
          <cell r="F139">
            <v>3</v>
          </cell>
          <cell r="G139" t="str">
            <v>PEAT</v>
          </cell>
        </row>
        <row r="140">
          <cell r="A140" t="str">
            <v>Farmersville ISD2021LEL</v>
          </cell>
          <cell r="B140">
            <v>1</v>
          </cell>
          <cell r="C140">
            <v>3</v>
          </cell>
          <cell r="D140">
            <v>0</v>
          </cell>
          <cell r="E140">
            <v>0</v>
          </cell>
          <cell r="F140">
            <v>3</v>
          </cell>
          <cell r="G140" t="str">
            <v>PEAT</v>
          </cell>
        </row>
        <row r="141">
          <cell r="A141" t="str">
            <v>Floydada ISD2017AL</v>
          </cell>
          <cell r="B141">
            <v>1</v>
          </cell>
          <cell r="C141">
            <v>3</v>
          </cell>
          <cell r="D141">
            <v>1054.8599999999999</v>
          </cell>
          <cell r="E141">
            <v>1054.8599999999999</v>
          </cell>
          <cell r="F141">
            <v>3</v>
          </cell>
          <cell r="G141" t="str">
            <v>PEAT</v>
          </cell>
        </row>
        <row r="142">
          <cell r="A142" t="str">
            <v>Floydada ISD2017APD</v>
          </cell>
          <cell r="B142">
            <v>1</v>
          </cell>
          <cell r="C142">
            <v>3</v>
          </cell>
          <cell r="D142">
            <v>3434.57</v>
          </cell>
          <cell r="E142">
            <v>4434.57</v>
          </cell>
          <cell r="F142">
            <v>3</v>
          </cell>
          <cell r="G142" t="str">
            <v>PEAT</v>
          </cell>
        </row>
        <row r="143">
          <cell r="A143" t="str">
            <v>Floydada ISD2017Property</v>
          </cell>
          <cell r="B143">
            <v>14</v>
          </cell>
          <cell r="C143">
            <v>42</v>
          </cell>
          <cell r="D143">
            <v>1610911.78</v>
          </cell>
          <cell r="E143">
            <v>1628661.78</v>
          </cell>
          <cell r="F143">
            <v>3</v>
          </cell>
          <cell r="G143" t="str">
            <v>PEAT</v>
          </cell>
        </row>
        <row r="144">
          <cell r="A144" t="str">
            <v>Floydada ISD2018AL</v>
          </cell>
          <cell r="B144">
            <v>1</v>
          </cell>
          <cell r="C144">
            <v>3</v>
          </cell>
          <cell r="D144">
            <v>2768.42</v>
          </cell>
          <cell r="E144">
            <v>2768.42</v>
          </cell>
          <cell r="F144">
            <v>3</v>
          </cell>
          <cell r="G144" t="str">
            <v>PEAT</v>
          </cell>
        </row>
        <row r="145">
          <cell r="A145" t="str">
            <v>Floydada ISD2018APD</v>
          </cell>
          <cell r="B145">
            <v>4</v>
          </cell>
          <cell r="C145">
            <v>12</v>
          </cell>
          <cell r="D145">
            <v>7375.26</v>
          </cell>
          <cell r="E145">
            <v>11375.259999999998</v>
          </cell>
          <cell r="F145">
            <v>3</v>
          </cell>
          <cell r="G145" t="str">
            <v>PEAT</v>
          </cell>
        </row>
        <row r="146">
          <cell r="A146" t="str">
            <v>Floydada ISD2018Property</v>
          </cell>
          <cell r="B146">
            <v>23</v>
          </cell>
          <cell r="C146">
            <v>69</v>
          </cell>
          <cell r="D146">
            <v>8348.7599999999984</v>
          </cell>
          <cell r="E146">
            <v>14098.759999999998</v>
          </cell>
          <cell r="F146">
            <v>3</v>
          </cell>
          <cell r="G146" t="str">
            <v>PEAT</v>
          </cell>
        </row>
        <row r="147">
          <cell r="A147" t="str">
            <v>Floydada ISD2019AL</v>
          </cell>
          <cell r="B147">
            <v>1</v>
          </cell>
          <cell r="C147">
            <v>3</v>
          </cell>
          <cell r="D147">
            <v>3498.93</v>
          </cell>
          <cell r="E147">
            <v>3498.93</v>
          </cell>
          <cell r="F147">
            <v>3</v>
          </cell>
          <cell r="G147" t="str">
            <v>PEAT</v>
          </cell>
        </row>
        <row r="148">
          <cell r="A148" t="str">
            <v>Floydada ISD2019APD</v>
          </cell>
          <cell r="B148">
            <v>2</v>
          </cell>
          <cell r="C148">
            <v>6</v>
          </cell>
          <cell r="D148">
            <v>17857.71</v>
          </cell>
          <cell r="E148">
            <v>18580.41</v>
          </cell>
          <cell r="F148">
            <v>3</v>
          </cell>
          <cell r="G148" t="str">
            <v>PEAT</v>
          </cell>
        </row>
        <row r="149">
          <cell r="A149" t="str">
            <v>Floydada ISD2019Property</v>
          </cell>
          <cell r="B149">
            <v>1</v>
          </cell>
          <cell r="C149">
            <v>3</v>
          </cell>
          <cell r="D149">
            <v>0</v>
          </cell>
          <cell r="E149">
            <v>0</v>
          </cell>
          <cell r="F149">
            <v>3</v>
          </cell>
          <cell r="G149" t="str">
            <v>PEAT</v>
          </cell>
        </row>
        <row r="150">
          <cell r="A150" t="str">
            <v>Floydada ISD2020AL</v>
          </cell>
          <cell r="B150">
            <v>1</v>
          </cell>
          <cell r="C150">
            <v>3</v>
          </cell>
          <cell r="D150">
            <v>2901.01</v>
          </cell>
          <cell r="E150">
            <v>2901.01</v>
          </cell>
          <cell r="F150">
            <v>3</v>
          </cell>
          <cell r="G150" t="str">
            <v>PEAT</v>
          </cell>
        </row>
        <row r="151">
          <cell r="A151" t="str">
            <v>Floydada ISD2021Property</v>
          </cell>
          <cell r="B151">
            <v>1</v>
          </cell>
          <cell r="C151">
            <v>3</v>
          </cell>
          <cell r="D151">
            <v>0</v>
          </cell>
          <cell r="E151">
            <v>993.25</v>
          </cell>
          <cell r="F151">
            <v>3</v>
          </cell>
          <cell r="G151" t="str">
            <v>PEAT</v>
          </cell>
        </row>
        <row r="152">
          <cell r="A152" t="str">
            <v>Frank Phillips College2017AL</v>
          </cell>
          <cell r="B152">
            <v>1</v>
          </cell>
          <cell r="C152">
            <v>3</v>
          </cell>
          <cell r="D152">
            <v>2506.98</v>
          </cell>
          <cell r="E152">
            <v>2506.98</v>
          </cell>
          <cell r="F152">
            <v>3</v>
          </cell>
          <cell r="G152" t="str">
            <v>PEAT</v>
          </cell>
        </row>
        <row r="153">
          <cell r="A153" t="str">
            <v>Frank Phillips College2017APD</v>
          </cell>
          <cell r="B153">
            <v>2</v>
          </cell>
          <cell r="C153">
            <v>6</v>
          </cell>
          <cell r="D153">
            <v>3138</v>
          </cell>
          <cell r="E153">
            <v>3938</v>
          </cell>
          <cell r="F153">
            <v>3</v>
          </cell>
          <cell r="G153" t="str">
            <v>PEAT</v>
          </cell>
        </row>
        <row r="154">
          <cell r="A154" t="str">
            <v>Frank Phillips College2017ELL</v>
          </cell>
          <cell r="B154">
            <v>1</v>
          </cell>
          <cell r="C154">
            <v>3</v>
          </cell>
          <cell r="D154">
            <v>1250</v>
          </cell>
          <cell r="E154">
            <v>1250</v>
          </cell>
          <cell r="F154">
            <v>3</v>
          </cell>
          <cell r="G154" t="str">
            <v>PEAT</v>
          </cell>
        </row>
        <row r="155">
          <cell r="A155" t="str">
            <v>Frank Phillips College2019Property</v>
          </cell>
          <cell r="B155">
            <v>1</v>
          </cell>
          <cell r="C155">
            <v>3</v>
          </cell>
          <cell r="D155">
            <v>0</v>
          </cell>
          <cell r="E155">
            <v>250000</v>
          </cell>
          <cell r="F155">
            <v>3</v>
          </cell>
          <cell r="G155" t="str">
            <v>PEAT</v>
          </cell>
        </row>
        <row r="156">
          <cell r="A156" t="str">
            <v>Frank Phillips College2020Property</v>
          </cell>
          <cell r="B156">
            <v>1</v>
          </cell>
          <cell r="C156">
            <v>3</v>
          </cell>
          <cell r="D156">
            <v>0</v>
          </cell>
          <cell r="E156">
            <v>250000</v>
          </cell>
          <cell r="F156">
            <v>3</v>
          </cell>
          <cell r="G156" t="str">
            <v>PEAT</v>
          </cell>
        </row>
        <row r="157">
          <cell r="A157" t="str">
            <v>Frankston ISD2017AL</v>
          </cell>
          <cell r="B157">
            <v>1</v>
          </cell>
          <cell r="C157">
            <v>3</v>
          </cell>
          <cell r="D157">
            <v>2566.44</v>
          </cell>
          <cell r="E157">
            <v>2566.44</v>
          </cell>
          <cell r="F157">
            <v>3</v>
          </cell>
          <cell r="G157" t="str">
            <v>PEAT</v>
          </cell>
        </row>
        <row r="158">
          <cell r="A158" t="str">
            <v>Frankston ISD2017GL</v>
          </cell>
          <cell r="B158">
            <v>1</v>
          </cell>
          <cell r="C158">
            <v>3</v>
          </cell>
          <cell r="D158">
            <v>0</v>
          </cell>
          <cell r="E158">
            <v>0</v>
          </cell>
          <cell r="F158">
            <v>3</v>
          </cell>
          <cell r="G158" t="str">
            <v>PEAT</v>
          </cell>
        </row>
        <row r="159">
          <cell r="A159" t="str">
            <v>Frankston ISD2017Property</v>
          </cell>
          <cell r="B159">
            <v>1</v>
          </cell>
          <cell r="C159">
            <v>3</v>
          </cell>
          <cell r="D159">
            <v>416.5</v>
          </cell>
          <cell r="E159">
            <v>416.5</v>
          </cell>
          <cell r="F159">
            <v>3</v>
          </cell>
          <cell r="G159" t="str">
            <v>PEAT</v>
          </cell>
        </row>
        <row r="160">
          <cell r="A160" t="str">
            <v>Frankston ISD2018AL</v>
          </cell>
          <cell r="B160">
            <v>1</v>
          </cell>
          <cell r="C160">
            <v>3</v>
          </cell>
          <cell r="D160">
            <v>5327.5099999999993</v>
          </cell>
          <cell r="E160">
            <v>5327.51</v>
          </cell>
          <cell r="F160">
            <v>3</v>
          </cell>
          <cell r="G160" t="str">
            <v>PEAT</v>
          </cell>
        </row>
        <row r="161">
          <cell r="A161" t="str">
            <v>Frankston ISD2018APD</v>
          </cell>
          <cell r="B161">
            <v>1</v>
          </cell>
          <cell r="C161">
            <v>3</v>
          </cell>
          <cell r="D161">
            <v>10131</v>
          </cell>
          <cell r="E161">
            <v>9131</v>
          </cell>
          <cell r="F161">
            <v>3</v>
          </cell>
          <cell r="G161" t="str">
            <v>PEAT</v>
          </cell>
        </row>
        <row r="162">
          <cell r="A162" t="str">
            <v>Frankston ISD2018Property</v>
          </cell>
          <cell r="B162">
            <v>1</v>
          </cell>
          <cell r="C162">
            <v>3</v>
          </cell>
          <cell r="D162">
            <v>4749.9400000000005</v>
          </cell>
          <cell r="E162">
            <v>4999.9399999999996</v>
          </cell>
          <cell r="F162">
            <v>3</v>
          </cell>
          <cell r="G162" t="str">
            <v>PEAT</v>
          </cell>
        </row>
        <row r="163">
          <cell r="A163" t="str">
            <v>Frankston ISD2019Property</v>
          </cell>
          <cell r="B163">
            <v>2</v>
          </cell>
          <cell r="C163">
            <v>6</v>
          </cell>
          <cell r="D163">
            <v>15899.210000000001</v>
          </cell>
          <cell r="E163">
            <v>17899.21</v>
          </cell>
          <cell r="F163">
            <v>3</v>
          </cell>
          <cell r="G163" t="str">
            <v>PEAT</v>
          </cell>
        </row>
        <row r="164">
          <cell r="A164" t="str">
            <v>Frankston ISD2020APD</v>
          </cell>
          <cell r="B164">
            <v>3</v>
          </cell>
          <cell r="C164">
            <v>9</v>
          </cell>
          <cell r="D164">
            <v>21312.18</v>
          </cell>
          <cell r="E164">
            <v>22312.18</v>
          </cell>
          <cell r="F164">
            <v>3</v>
          </cell>
          <cell r="G164" t="str">
            <v>PEAT</v>
          </cell>
        </row>
        <row r="165">
          <cell r="A165" t="str">
            <v>Frankston ISD2020Property</v>
          </cell>
          <cell r="B165">
            <v>1</v>
          </cell>
          <cell r="C165">
            <v>3</v>
          </cell>
          <cell r="D165">
            <v>18755.150000000001</v>
          </cell>
          <cell r="E165">
            <v>21255.15</v>
          </cell>
          <cell r="F165">
            <v>3</v>
          </cell>
          <cell r="G165" t="str">
            <v>PEAT</v>
          </cell>
        </row>
        <row r="166">
          <cell r="A166" t="str">
            <v>Frankston ISD2021APD</v>
          </cell>
          <cell r="B166">
            <v>1</v>
          </cell>
          <cell r="C166">
            <v>3</v>
          </cell>
          <cell r="D166">
            <v>2781.15</v>
          </cell>
          <cell r="E166">
            <v>3281.15</v>
          </cell>
          <cell r="F166">
            <v>3</v>
          </cell>
          <cell r="G166" t="str">
            <v>PEAT</v>
          </cell>
        </row>
        <row r="167">
          <cell r="A167" t="str">
            <v>Frankston ISD2021Property</v>
          </cell>
          <cell r="B167">
            <v>1</v>
          </cell>
          <cell r="C167">
            <v>3</v>
          </cell>
          <cell r="D167">
            <v>0</v>
          </cell>
          <cell r="E167">
            <v>30850</v>
          </cell>
          <cell r="F167">
            <v>3</v>
          </cell>
          <cell r="G167" t="str">
            <v>PEAT</v>
          </cell>
        </row>
        <row r="168">
          <cell r="A168" t="str">
            <v>Garner ISD2017AL</v>
          </cell>
          <cell r="B168">
            <v>1</v>
          </cell>
          <cell r="C168">
            <v>4</v>
          </cell>
          <cell r="D168">
            <v>16830</v>
          </cell>
          <cell r="E168">
            <v>16830</v>
          </cell>
          <cell r="F168">
            <v>4</v>
          </cell>
          <cell r="G168" t="str">
            <v>TASB</v>
          </cell>
        </row>
        <row r="169">
          <cell r="A169" t="str">
            <v>Garrison ISD2020AL</v>
          </cell>
          <cell r="B169">
            <v>1</v>
          </cell>
          <cell r="C169">
            <v>3</v>
          </cell>
          <cell r="D169">
            <v>1712.23</v>
          </cell>
          <cell r="E169">
            <v>1712.23</v>
          </cell>
          <cell r="F169">
            <v>3</v>
          </cell>
          <cell r="G169" t="str">
            <v>PEAT</v>
          </cell>
        </row>
        <row r="170">
          <cell r="A170" t="str">
            <v>Garrison ISD2020APD</v>
          </cell>
          <cell r="B170">
            <v>2</v>
          </cell>
          <cell r="C170">
            <v>6</v>
          </cell>
          <cell r="D170">
            <v>1867.23</v>
          </cell>
          <cell r="E170">
            <v>2867.2300000000005</v>
          </cell>
          <cell r="F170">
            <v>3</v>
          </cell>
          <cell r="G170" t="str">
            <v>PEAT</v>
          </cell>
        </row>
        <row r="171">
          <cell r="A171" t="str">
            <v>Garrison ISD2020Property</v>
          </cell>
          <cell r="B171">
            <v>1</v>
          </cell>
          <cell r="C171">
            <v>3</v>
          </cell>
          <cell r="D171">
            <v>23556.79</v>
          </cell>
          <cell r="E171">
            <v>28556.79</v>
          </cell>
          <cell r="F171">
            <v>3</v>
          </cell>
          <cell r="G171" t="str">
            <v>PEAT</v>
          </cell>
        </row>
        <row r="172">
          <cell r="A172" t="str">
            <v>Garrison ISD2021APD</v>
          </cell>
          <cell r="B172">
            <v>1</v>
          </cell>
          <cell r="C172">
            <v>3</v>
          </cell>
          <cell r="D172">
            <v>0</v>
          </cell>
          <cell r="E172">
            <v>0</v>
          </cell>
          <cell r="F172">
            <v>3</v>
          </cell>
          <cell r="G172" t="str">
            <v>PEAT</v>
          </cell>
        </row>
        <row r="173">
          <cell r="A173" t="str">
            <v>Gold-Burg ISD2020Property</v>
          </cell>
          <cell r="B173">
            <v>2</v>
          </cell>
          <cell r="C173">
            <v>6</v>
          </cell>
          <cell r="D173">
            <v>12760.39</v>
          </cell>
          <cell r="E173">
            <v>17760.389999999996</v>
          </cell>
          <cell r="F173">
            <v>3</v>
          </cell>
          <cell r="G173" t="str">
            <v>PEAT</v>
          </cell>
        </row>
        <row r="174">
          <cell r="A174" t="str">
            <v>Grady ISD2018ELL</v>
          </cell>
          <cell r="B174">
            <v>1</v>
          </cell>
          <cell r="C174">
            <v>3</v>
          </cell>
          <cell r="D174">
            <v>1250</v>
          </cell>
          <cell r="E174">
            <v>1250</v>
          </cell>
          <cell r="F174">
            <v>3</v>
          </cell>
          <cell r="G174" t="str">
            <v>PEAT</v>
          </cell>
        </row>
        <row r="175">
          <cell r="A175" t="str">
            <v>Grady ISD2019Property</v>
          </cell>
          <cell r="B175">
            <v>1</v>
          </cell>
          <cell r="C175">
            <v>3</v>
          </cell>
          <cell r="D175">
            <v>524557.26</v>
          </cell>
          <cell r="E175">
            <v>675000</v>
          </cell>
          <cell r="F175">
            <v>3</v>
          </cell>
          <cell r="G175" t="str">
            <v>PEAT</v>
          </cell>
        </row>
        <row r="176">
          <cell r="A176" t="str">
            <v>Grand Saline ISD2018Property</v>
          </cell>
          <cell r="B176">
            <v>2</v>
          </cell>
          <cell r="C176">
            <v>6</v>
          </cell>
          <cell r="D176">
            <v>960.5</v>
          </cell>
          <cell r="E176">
            <v>960.5</v>
          </cell>
          <cell r="F176">
            <v>3</v>
          </cell>
          <cell r="G176" t="str">
            <v>PEAT</v>
          </cell>
        </row>
        <row r="177">
          <cell r="A177" t="str">
            <v>Grandview ISD2018AL</v>
          </cell>
          <cell r="B177">
            <v>1</v>
          </cell>
          <cell r="C177">
            <v>3</v>
          </cell>
          <cell r="D177">
            <v>13415.34</v>
          </cell>
          <cell r="E177">
            <v>15636.35</v>
          </cell>
          <cell r="F177">
            <v>3</v>
          </cell>
          <cell r="G177" t="str">
            <v>PEAT</v>
          </cell>
        </row>
        <row r="178">
          <cell r="A178" t="str">
            <v>Grandview ISD2020Property</v>
          </cell>
          <cell r="B178">
            <v>1</v>
          </cell>
          <cell r="C178">
            <v>3</v>
          </cell>
          <cell r="D178">
            <v>1557640.87</v>
          </cell>
          <cell r="E178">
            <v>2448630.27</v>
          </cell>
          <cell r="F178">
            <v>3</v>
          </cell>
          <cell r="G178" t="str">
            <v>PEAT</v>
          </cell>
        </row>
        <row r="179">
          <cell r="A179" t="str">
            <v>Grandview ISD2021AL</v>
          </cell>
          <cell r="B179">
            <v>1</v>
          </cell>
          <cell r="C179">
            <v>3</v>
          </cell>
          <cell r="D179">
            <v>1930.1</v>
          </cell>
          <cell r="E179">
            <v>1930.1</v>
          </cell>
          <cell r="F179">
            <v>3</v>
          </cell>
          <cell r="G179" t="str">
            <v>PEAT</v>
          </cell>
        </row>
        <row r="180">
          <cell r="A180" t="str">
            <v>Grape Creek ISD2020APD</v>
          </cell>
          <cell r="B180">
            <v>1</v>
          </cell>
          <cell r="C180">
            <v>3</v>
          </cell>
          <cell r="D180">
            <v>2057.02</v>
          </cell>
          <cell r="E180">
            <v>3057.02</v>
          </cell>
          <cell r="F180">
            <v>3</v>
          </cell>
          <cell r="G180" t="str">
            <v>PEAT</v>
          </cell>
        </row>
        <row r="181">
          <cell r="A181" t="str">
            <v>Grape Creek ISD2020Property</v>
          </cell>
          <cell r="B181">
            <v>1</v>
          </cell>
          <cell r="C181">
            <v>3</v>
          </cell>
          <cell r="D181">
            <v>0</v>
          </cell>
          <cell r="E181">
            <v>0</v>
          </cell>
          <cell r="F181">
            <v>3</v>
          </cell>
          <cell r="G181" t="str">
            <v>PEAT</v>
          </cell>
        </row>
        <row r="182">
          <cell r="A182" t="str">
            <v>Greenville ISD2017AL</v>
          </cell>
          <cell r="B182">
            <v>2</v>
          </cell>
          <cell r="C182">
            <v>8</v>
          </cell>
          <cell r="D182">
            <v>19960</v>
          </cell>
          <cell r="E182">
            <v>21960</v>
          </cell>
          <cell r="F182">
            <v>4</v>
          </cell>
          <cell r="G182" t="str">
            <v>TASB</v>
          </cell>
        </row>
        <row r="183">
          <cell r="A183" t="str">
            <v>Greenville ISD2017GL</v>
          </cell>
          <cell r="B183">
            <v>3</v>
          </cell>
          <cell r="C183">
            <v>12</v>
          </cell>
          <cell r="D183">
            <v>0</v>
          </cell>
          <cell r="E183">
            <v>0</v>
          </cell>
          <cell r="F183">
            <v>4</v>
          </cell>
          <cell r="G183" t="str">
            <v>TASB</v>
          </cell>
        </row>
        <row r="184">
          <cell r="A184" t="str">
            <v>Greenville ISD2018AL</v>
          </cell>
          <cell r="B184">
            <v>7</v>
          </cell>
          <cell r="C184">
            <v>28</v>
          </cell>
          <cell r="D184">
            <v>5930</v>
          </cell>
          <cell r="E184">
            <v>8973</v>
          </cell>
          <cell r="F184">
            <v>4</v>
          </cell>
          <cell r="G184" t="str">
            <v>TASB</v>
          </cell>
        </row>
        <row r="185">
          <cell r="A185" t="str">
            <v>Greenville ISD2018ELL</v>
          </cell>
          <cell r="B185">
            <v>3</v>
          </cell>
          <cell r="C185">
            <v>12</v>
          </cell>
          <cell r="D185">
            <v>51968</v>
          </cell>
          <cell r="E185">
            <v>150450</v>
          </cell>
          <cell r="F185">
            <v>4</v>
          </cell>
          <cell r="G185" t="str">
            <v>TASB</v>
          </cell>
        </row>
        <row r="186">
          <cell r="A186" t="str">
            <v>Greenville ISD2018GL</v>
          </cell>
          <cell r="B186">
            <v>5</v>
          </cell>
          <cell r="C186">
            <v>20</v>
          </cell>
          <cell r="D186">
            <v>0</v>
          </cell>
          <cell r="E186">
            <v>0</v>
          </cell>
          <cell r="F186">
            <v>4</v>
          </cell>
          <cell r="G186" t="str">
            <v>TASB</v>
          </cell>
        </row>
        <row r="187">
          <cell r="A187" t="str">
            <v>Greenville ISD2018Property</v>
          </cell>
          <cell r="B187">
            <v>1</v>
          </cell>
          <cell r="C187">
            <v>4</v>
          </cell>
          <cell r="D187">
            <v>50589</v>
          </cell>
          <cell r="E187">
            <v>50589</v>
          </cell>
          <cell r="F187">
            <v>4</v>
          </cell>
          <cell r="G187" t="str">
            <v>TASB</v>
          </cell>
        </row>
        <row r="188">
          <cell r="A188" t="str">
            <v>Greenville ISD2019AL</v>
          </cell>
          <cell r="B188">
            <v>5</v>
          </cell>
          <cell r="C188">
            <v>20</v>
          </cell>
          <cell r="D188">
            <v>5403</v>
          </cell>
          <cell r="E188">
            <v>12464</v>
          </cell>
          <cell r="F188">
            <v>4</v>
          </cell>
          <cell r="G188" t="str">
            <v>TASB</v>
          </cell>
        </row>
        <row r="189">
          <cell r="A189" t="str">
            <v>Greenville ISD2019ELL</v>
          </cell>
          <cell r="B189">
            <v>1</v>
          </cell>
          <cell r="C189">
            <v>4</v>
          </cell>
          <cell r="D189">
            <v>0</v>
          </cell>
          <cell r="E189">
            <v>0</v>
          </cell>
          <cell r="F189">
            <v>4</v>
          </cell>
          <cell r="G189" t="str">
            <v>TASB</v>
          </cell>
        </row>
        <row r="190">
          <cell r="A190" t="str">
            <v>Greenville ISD2019GL</v>
          </cell>
          <cell r="B190">
            <v>1</v>
          </cell>
          <cell r="C190">
            <v>4</v>
          </cell>
          <cell r="D190">
            <v>0</v>
          </cell>
          <cell r="E190">
            <v>0</v>
          </cell>
          <cell r="F190">
            <v>4</v>
          </cell>
          <cell r="G190" t="str">
            <v>TASB</v>
          </cell>
        </row>
        <row r="191">
          <cell r="A191" t="str">
            <v>Greenville ISD2020AL</v>
          </cell>
          <cell r="B191">
            <v>9</v>
          </cell>
          <cell r="C191">
            <v>36</v>
          </cell>
          <cell r="D191">
            <v>2575</v>
          </cell>
          <cell r="E191">
            <v>31710</v>
          </cell>
          <cell r="F191">
            <v>4</v>
          </cell>
          <cell r="G191" t="str">
            <v>TASB</v>
          </cell>
        </row>
        <row r="192">
          <cell r="A192" t="str">
            <v>Greenville ISD2020GL</v>
          </cell>
          <cell r="B192">
            <v>1</v>
          </cell>
          <cell r="C192">
            <v>4</v>
          </cell>
          <cell r="D192">
            <v>0</v>
          </cell>
          <cell r="E192">
            <v>0</v>
          </cell>
          <cell r="F192">
            <v>4</v>
          </cell>
          <cell r="G192" t="str">
            <v>TASB</v>
          </cell>
        </row>
        <row r="193">
          <cell r="A193" t="str">
            <v>Greenville ISD2020Property</v>
          </cell>
          <cell r="B193">
            <v>2</v>
          </cell>
          <cell r="C193">
            <v>8</v>
          </cell>
          <cell r="D193">
            <v>0</v>
          </cell>
          <cell r="E193">
            <v>115001</v>
          </cell>
          <cell r="F193">
            <v>4</v>
          </cell>
          <cell r="G193" t="str">
            <v>TASB</v>
          </cell>
        </row>
        <row r="194">
          <cell r="A194" t="str">
            <v>Greenville ISD2021AL</v>
          </cell>
          <cell r="B194">
            <v>5</v>
          </cell>
          <cell r="C194">
            <v>15</v>
          </cell>
          <cell r="D194">
            <v>18955.11</v>
          </cell>
          <cell r="E194">
            <v>23071.690000000002</v>
          </cell>
          <cell r="F194">
            <v>3</v>
          </cell>
          <cell r="G194" t="str">
            <v>PEAT</v>
          </cell>
        </row>
        <row r="195">
          <cell r="A195" t="str">
            <v>Greenville ISD2021APD</v>
          </cell>
          <cell r="B195">
            <v>2</v>
          </cell>
          <cell r="C195">
            <v>6</v>
          </cell>
          <cell r="D195">
            <v>837.28</v>
          </cell>
          <cell r="E195">
            <v>3337.2799999999997</v>
          </cell>
          <cell r="F195">
            <v>3</v>
          </cell>
          <cell r="G195" t="str">
            <v>PEAT</v>
          </cell>
        </row>
        <row r="196">
          <cell r="A196" t="str">
            <v>Greenville ISD2021GL</v>
          </cell>
          <cell r="B196">
            <v>4</v>
          </cell>
          <cell r="C196">
            <v>12</v>
          </cell>
          <cell r="D196">
            <v>0</v>
          </cell>
          <cell r="E196">
            <v>0</v>
          </cell>
          <cell r="F196">
            <v>3</v>
          </cell>
          <cell r="G196" t="str">
            <v>PEAT</v>
          </cell>
        </row>
        <row r="197">
          <cell r="A197" t="str">
            <v>Hamlin Isd2017AL</v>
          </cell>
          <cell r="B197">
            <v>1</v>
          </cell>
          <cell r="C197">
            <v>7</v>
          </cell>
          <cell r="D197">
            <v>5188.6099999999997</v>
          </cell>
          <cell r="E197">
            <v>5188.6099999999997</v>
          </cell>
          <cell r="F197">
            <v>7</v>
          </cell>
          <cell r="G197" t="str">
            <v>WTRCA</v>
          </cell>
        </row>
        <row r="198">
          <cell r="A198" t="str">
            <v>Hamlin Isd2017Property</v>
          </cell>
          <cell r="B198">
            <v>1</v>
          </cell>
          <cell r="C198">
            <v>7</v>
          </cell>
          <cell r="D198">
            <v>148803.74</v>
          </cell>
          <cell r="E198">
            <v>149803.74</v>
          </cell>
          <cell r="F198">
            <v>7</v>
          </cell>
          <cell r="G198" t="str">
            <v>WTRCA</v>
          </cell>
        </row>
        <row r="199">
          <cell r="A199" t="str">
            <v>Hamlin Isd2018APD</v>
          </cell>
          <cell r="B199">
            <v>1</v>
          </cell>
          <cell r="C199">
            <v>3</v>
          </cell>
          <cell r="D199">
            <v>13187.23</v>
          </cell>
          <cell r="E199">
            <v>13687.23</v>
          </cell>
          <cell r="F199">
            <v>3</v>
          </cell>
          <cell r="G199" t="str">
            <v>PEAT</v>
          </cell>
        </row>
        <row r="200">
          <cell r="A200" t="str">
            <v>Hamlin Isd2020Property</v>
          </cell>
          <cell r="B200">
            <v>2</v>
          </cell>
          <cell r="C200">
            <v>6</v>
          </cell>
          <cell r="D200">
            <v>293798.05</v>
          </cell>
          <cell r="E200">
            <v>526773.80000000005</v>
          </cell>
          <cell r="F200">
            <v>3</v>
          </cell>
          <cell r="G200" t="str">
            <v>PEAT</v>
          </cell>
        </row>
        <row r="201">
          <cell r="A201" t="str">
            <v>Henrietta ISD2017AL</v>
          </cell>
          <cell r="B201">
            <v>1</v>
          </cell>
          <cell r="C201">
            <v>3</v>
          </cell>
          <cell r="D201">
            <v>3957.5099999999998</v>
          </cell>
          <cell r="E201">
            <v>3957.51</v>
          </cell>
          <cell r="F201">
            <v>3</v>
          </cell>
          <cell r="G201" t="str">
            <v>PEAT</v>
          </cell>
        </row>
        <row r="202">
          <cell r="A202" t="str">
            <v>Henrietta ISD2019APD</v>
          </cell>
          <cell r="B202">
            <v>1</v>
          </cell>
          <cell r="C202">
            <v>3</v>
          </cell>
          <cell r="D202">
            <v>0</v>
          </cell>
          <cell r="E202">
            <v>0</v>
          </cell>
          <cell r="F202">
            <v>3</v>
          </cell>
          <cell r="G202" t="str">
            <v>PEAT</v>
          </cell>
        </row>
        <row r="203">
          <cell r="A203" t="str">
            <v>Henrietta ISD2019Property</v>
          </cell>
          <cell r="B203">
            <v>1</v>
          </cell>
          <cell r="C203">
            <v>3</v>
          </cell>
          <cell r="D203">
            <v>0</v>
          </cell>
          <cell r="E203">
            <v>0</v>
          </cell>
          <cell r="F203">
            <v>3</v>
          </cell>
          <cell r="G203" t="str">
            <v>PEAT</v>
          </cell>
        </row>
        <row r="204">
          <cell r="A204" t="str">
            <v>Henrietta ISD2020Property</v>
          </cell>
          <cell r="B204">
            <v>1</v>
          </cell>
          <cell r="C204">
            <v>3</v>
          </cell>
          <cell r="D204">
            <v>156000</v>
          </cell>
          <cell r="E204">
            <v>166000</v>
          </cell>
          <cell r="F204">
            <v>3</v>
          </cell>
          <cell r="G204" t="str">
            <v>PEAT</v>
          </cell>
        </row>
        <row r="205">
          <cell r="A205" t="str">
            <v>Henrietta ISD2021APD</v>
          </cell>
          <cell r="B205">
            <v>1</v>
          </cell>
          <cell r="C205">
            <v>3</v>
          </cell>
          <cell r="D205">
            <v>3097.88</v>
          </cell>
          <cell r="E205">
            <v>3950</v>
          </cell>
          <cell r="F205">
            <v>3</v>
          </cell>
          <cell r="G205" t="str">
            <v>PEAT</v>
          </cell>
        </row>
        <row r="206">
          <cell r="A206" t="str">
            <v>Hico ISD2017APD</v>
          </cell>
          <cell r="B206">
            <v>1</v>
          </cell>
          <cell r="C206">
            <v>3</v>
          </cell>
          <cell r="D206">
            <v>627.84</v>
          </cell>
          <cell r="E206">
            <v>1127.8400000000001</v>
          </cell>
          <cell r="F206">
            <v>3</v>
          </cell>
          <cell r="G206" t="str">
            <v>PEAT</v>
          </cell>
        </row>
        <row r="207">
          <cell r="A207" t="str">
            <v>Hico ISD2018AL</v>
          </cell>
          <cell r="B207">
            <v>1</v>
          </cell>
          <cell r="C207">
            <v>3</v>
          </cell>
          <cell r="D207">
            <v>0</v>
          </cell>
          <cell r="E207">
            <v>0</v>
          </cell>
          <cell r="F207">
            <v>3</v>
          </cell>
          <cell r="G207" t="str">
            <v>PEAT</v>
          </cell>
        </row>
        <row r="208">
          <cell r="A208" t="str">
            <v>Hico ISD2018Property</v>
          </cell>
          <cell r="B208">
            <v>2</v>
          </cell>
          <cell r="C208">
            <v>6</v>
          </cell>
          <cell r="D208">
            <v>135846.60999999999</v>
          </cell>
          <cell r="E208">
            <v>165846.61000000002</v>
          </cell>
          <cell r="F208">
            <v>3</v>
          </cell>
          <cell r="G208" t="str">
            <v>PEAT</v>
          </cell>
        </row>
        <row r="209">
          <cell r="A209" t="str">
            <v>Holliday ISD2017Property</v>
          </cell>
          <cell r="B209">
            <v>1</v>
          </cell>
          <cell r="C209">
            <v>3</v>
          </cell>
          <cell r="D209">
            <v>201588.41</v>
          </cell>
          <cell r="E209">
            <v>211588.41</v>
          </cell>
          <cell r="F209">
            <v>3</v>
          </cell>
          <cell r="G209" t="str">
            <v>PEAT</v>
          </cell>
        </row>
        <row r="210">
          <cell r="A210" t="str">
            <v>Holliday ISD2018AL</v>
          </cell>
          <cell r="B210">
            <v>1</v>
          </cell>
          <cell r="C210">
            <v>3</v>
          </cell>
          <cell r="D210">
            <v>11237.64</v>
          </cell>
          <cell r="E210">
            <v>11237.64</v>
          </cell>
          <cell r="F210">
            <v>3</v>
          </cell>
          <cell r="G210" t="str">
            <v>PEAT</v>
          </cell>
        </row>
        <row r="211">
          <cell r="A211" t="str">
            <v>Holliday ISD2018APD</v>
          </cell>
          <cell r="B211">
            <v>1</v>
          </cell>
          <cell r="C211">
            <v>3</v>
          </cell>
          <cell r="D211">
            <v>18906.399999999998</v>
          </cell>
          <cell r="E211">
            <v>19406.400000000001</v>
          </cell>
          <cell r="F211">
            <v>3</v>
          </cell>
          <cell r="G211" t="str">
            <v>PEAT</v>
          </cell>
        </row>
        <row r="212">
          <cell r="A212" t="str">
            <v>Holliday ISD2020AL</v>
          </cell>
          <cell r="B212">
            <v>3</v>
          </cell>
          <cell r="C212">
            <v>9</v>
          </cell>
          <cell r="D212">
            <v>25768.39</v>
          </cell>
          <cell r="E212">
            <v>24036.09</v>
          </cell>
          <cell r="F212">
            <v>3</v>
          </cell>
          <cell r="G212" t="str">
            <v>PEAT</v>
          </cell>
        </row>
        <row r="213">
          <cell r="A213" t="str">
            <v>Holliday ISD2020APD</v>
          </cell>
          <cell r="B213">
            <v>2</v>
          </cell>
          <cell r="C213">
            <v>6</v>
          </cell>
          <cell r="D213">
            <v>12254.75</v>
          </cell>
          <cell r="E213">
            <v>12754.75</v>
          </cell>
          <cell r="F213">
            <v>3</v>
          </cell>
          <cell r="G213" t="str">
            <v>PEAT</v>
          </cell>
        </row>
        <row r="214">
          <cell r="A214" t="str">
            <v>Holliday ISD2021AL</v>
          </cell>
          <cell r="B214">
            <v>1</v>
          </cell>
          <cell r="C214">
            <v>3</v>
          </cell>
          <cell r="D214">
            <v>4363.12</v>
          </cell>
          <cell r="E214">
            <v>4363.12</v>
          </cell>
          <cell r="F214">
            <v>3</v>
          </cell>
          <cell r="G214" t="str">
            <v>PEAT</v>
          </cell>
        </row>
        <row r="215">
          <cell r="A215" t="str">
            <v>Hooks ISD2017Property</v>
          </cell>
          <cell r="B215">
            <v>1</v>
          </cell>
          <cell r="C215">
            <v>3</v>
          </cell>
          <cell r="D215">
            <v>121692.54999999999</v>
          </cell>
          <cell r="E215">
            <v>126692.55</v>
          </cell>
          <cell r="F215">
            <v>3</v>
          </cell>
          <cell r="G215" t="str">
            <v>PEAT</v>
          </cell>
        </row>
        <row r="216">
          <cell r="A216" t="str">
            <v>Hooks ISD2019Cyber</v>
          </cell>
          <cell r="B216">
            <v>1</v>
          </cell>
          <cell r="C216">
            <v>3</v>
          </cell>
          <cell r="D216">
            <v>0</v>
          </cell>
          <cell r="E216">
            <v>0</v>
          </cell>
          <cell r="F216">
            <v>3</v>
          </cell>
          <cell r="G216" t="str">
            <v>PEAT</v>
          </cell>
        </row>
        <row r="217">
          <cell r="A217" t="str">
            <v>Hooks ISD2019Property</v>
          </cell>
          <cell r="B217">
            <v>1</v>
          </cell>
          <cell r="C217">
            <v>3</v>
          </cell>
          <cell r="D217">
            <v>224406.72999999998</v>
          </cell>
          <cell r="E217">
            <v>239406.73</v>
          </cell>
          <cell r="F217">
            <v>3</v>
          </cell>
          <cell r="G217" t="str">
            <v>PEAT</v>
          </cell>
        </row>
        <row r="218">
          <cell r="A218" t="str">
            <v>Hooks ISD2021APD</v>
          </cell>
          <cell r="B218">
            <v>1</v>
          </cell>
          <cell r="C218">
            <v>3</v>
          </cell>
          <cell r="D218">
            <v>15947.4</v>
          </cell>
          <cell r="E218">
            <v>16447.400000000001</v>
          </cell>
          <cell r="F218">
            <v>3</v>
          </cell>
          <cell r="G218" t="str">
            <v>PEAT</v>
          </cell>
        </row>
        <row r="219">
          <cell r="A219" t="str">
            <v>Jacksboro ISD2017APD</v>
          </cell>
          <cell r="B219">
            <v>2</v>
          </cell>
          <cell r="C219">
            <v>6</v>
          </cell>
          <cell r="D219">
            <v>4644.57</v>
          </cell>
          <cell r="E219">
            <v>5644.5700000000006</v>
          </cell>
          <cell r="F219">
            <v>3</v>
          </cell>
          <cell r="G219" t="str">
            <v>PEAT</v>
          </cell>
        </row>
        <row r="220">
          <cell r="A220" t="str">
            <v>Jacksboro ISD2018APD</v>
          </cell>
          <cell r="B220">
            <v>1</v>
          </cell>
          <cell r="C220">
            <v>3</v>
          </cell>
          <cell r="D220">
            <v>6687.11</v>
          </cell>
          <cell r="E220">
            <v>7187.11</v>
          </cell>
          <cell r="F220">
            <v>3</v>
          </cell>
          <cell r="G220" t="str">
            <v>PEAT</v>
          </cell>
        </row>
        <row r="221">
          <cell r="A221" t="str">
            <v>Jacksboro ISD2018Crime</v>
          </cell>
          <cell r="B221">
            <v>1</v>
          </cell>
          <cell r="C221">
            <v>3</v>
          </cell>
          <cell r="D221">
            <v>20845</v>
          </cell>
          <cell r="E221">
            <v>21845</v>
          </cell>
          <cell r="F221">
            <v>3</v>
          </cell>
          <cell r="G221" t="str">
            <v>PEAT</v>
          </cell>
        </row>
        <row r="222">
          <cell r="A222" t="str">
            <v>Jacksboro ISD2020AL</v>
          </cell>
          <cell r="B222">
            <v>2</v>
          </cell>
          <cell r="C222">
            <v>6</v>
          </cell>
          <cell r="D222">
            <v>5185.8600000000006</v>
          </cell>
          <cell r="E222">
            <v>5185.8600000000006</v>
          </cell>
          <cell r="F222">
            <v>3</v>
          </cell>
          <cell r="G222" t="str">
            <v>PEAT</v>
          </cell>
        </row>
        <row r="223">
          <cell r="A223" t="str">
            <v>Jacksboro ISD2020Property</v>
          </cell>
          <cell r="B223">
            <v>1</v>
          </cell>
          <cell r="C223">
            <v>3</v>
          </cell>
          <cell r="D223">
            <v>120000</v>
          </cell>
          <cell r="E223">
            <v>125000</v>
          </cell>
          <cell r="F223">
            <v>3</v>
          </cell>
          <cell r="G223" t="str">
            <v>PEAT</v>
          </cell>
        </row>
        <row r="224">
          <cell r="A224" t="str">
            <v>Jacksboro ISD2021APD</v>
          </cell>
          <cell r="B224">
            <v>1</v>
          </cell>
          <cell r="C224">
            <v>3</v>
          </cell>
          <cell r="D224">
            <v>9015.0099999999984</v>
          </cell>
          <cell r="E224">
            <v>12393.38</v>
          </cell>
          <cell r="F224">
            <v>3</v>
          </cell>
          <cell r="G224" t="str">
            <v>PEAT</v>
          </cell>
        </row>
        <row r="225">
          <cell r="A225" t="str">
            <v>Jacksboro ISD2021Property</v>
          </cell>
          <cell r="B225">
            <v>1</v>
          </cell>
          <cell r="C225">
            <v>3</v>
          </cell>
          <cell r="D225">
            <v>2750000</v>
          </cell>
          <cell r="E225">
            <v>20000000</v>
          </cell>
          <cell r="F225">
            <v>3</v>
          </cell>
          <cell r="G225" t="str">
            <v>PEAT</v>
          </cell>
        </row>
        <row r="226">
          <cell r="A226" t="str">
            <v>Jayton-Girard ISD2017APD</v>
          </cell>
          <cell r="B226">
            <v>2</v>
          </cell>
          <cell r="C226">
            <v>6</v>
          </cell>
          <cell r="D226">
            <v>10707.07</v>
          </cell>
          <cell r="E226">
            <v>12707.07</v>
          </cell>
          <cell r="F226">
            <v>3</v>
          </cell>
          <cell r="G226" t="str">
            <v>PEAT</v>
          </cell>
        </row>
        <row r="227">
          <cell r="A227" t="str">
            <v>Jayton-Girard ISD2018APD</v>
          </cell>
          <cell r="B227">
            <v>1</v>
          </cell>
          <cell r="C227">
            <v>3</v>
          </cell>
          <cell r="D227">
            <v>2235.39</v>
          </cell>
          <cell r="E227">
            <v>3235.39</v>
          </cell>
          <cell r="F227">
            <v>3</v>
          </cell>
          <cell r="G227" t="str">
            <v>PEAT</v>
          </cell>
        </row>
        <row r="228">
          <cell r="A228" t="str">
            <v>Jayton-Girard ISD2019APD</v>
          </cell>
          <cell r="B228">
            <v>1</v>
          </cell>
          <cell r="C228">
            <v>3</v>
          </cell>
          <cell r="D228">
            <v>2597</v>
          </cell>
          <cell r="E228">
            <v>3597</v>
          </cell>
          <cell r="F228">
            <v>3</v>
          </cell>
          <cell r="G228" t="str">
            <v>PEAT</v>
          </cell>
        </row>
        <row r="229">
          <cell r="A229" t="str">
            <v>Jayton-Girard ISD2020APD</v>
          </cell>
          <cell r="B229">
            <v>1</v>
          </cell>
          <cell r="C229">
            <v>3</v>
          </cell>
          <cell r="D229">
            <v>36878.639999999999</v>
          </cell>
          <cell r="E229">
            <v>37878.639999999999</v>
          </cell>
          <cell r="F229">
            <v>3</v>
          </cell>
          <cell r="G229" t="str">
            <v>PEAT</v>
          </cell>
        </row>
        <row r="230">
          <cell r="A230" t="str">
            <v>Jayton-Girard ISD2020ELL</v>
          </cell>
          <cell r="B230">
            <v>1</v>
          </cell>
          <cell r="C230">
            <v>3</v>
          </cell>
          <cell r="D230">
            <v>30199.71</v>
          </cell>
          <cell r="E230">
            <v>61250</v>
          </cell>
          <cell r="F230">
            <v>3</v>
          </cell>
          <cell r="G230" t="str">
            <v>PEAT</v>
          </cell>
        </row>
        <row r="231">
          <cell r="A231" t="str">
            <v>Jefferson ISD2017AL</v>
          </cell>
          <cell r="B231">
            <v>1</v>
          </cell>
          <cell r="C231">
            <v>3</v>
          </cell>
          <cell r="D231">
            <v>5465.79</v>
          </cell>
          <cell r="E231">
            <v>5465.79</v>
          </cell>
          <cell r="F231">
            <v>3</v>
          </cell>
          <cell r="G231" t="str">
            <v>PEAT</v>
          </cell>
        </row>
        <row r="232">
          <cell r="A232" t="str">
            <v>Jefferson ISD2017APD</v>
          </cell>
          <cell r="B232">
            <v>3</v>
          </cell>
          <cell r="C232">
            <v>9</v>
          </cell>
          <cell r="D232">
            <v>4671.4800000000005</v>
          </cell>
          <cell r="E232">
            <v>6171.48</v>
          </cell>
          <cell r="F232">
            <v>3</v>
          </cell>
          <cell r="G232" t="str">
            <v>PEAT</v>
          </cell>
        </row>
        <row r="233">
          <cell r="A233" t="str">
            <v>Jefferson ISD2017Property</v>
          </cell>
          <cell r="B233">
            <v>2</v>
          </cell>
          <cell r="C233">
            <v>6</v>
          </cell>
          <cell r="D233">
            <v>28334.74</v>
          </cell>
          <cell r="E233">
            <v>33334.74</v>
          </cell>
          <cell r="F233">
            <v>3</v>
          </cell>
          <cell r="G233" t="str">
            <v>PEAT</v>
          </cell>
        </row>
        <row r="234">
          <cell r="A234" t="str">
            <v>Jefferson ISD2018AL</v>
          </cell>
          <cell r="B234">
            <v>2</v>
          </cell>
          <cell r="C234">
            <v>6</v>
          </cell>
          <cell r="D234">
            <v>6204.1900000000005</v>
          </cell>
          <cell r="E234">
            <v>6204.1900000000005</v>
          </cell>
          <cell r="F234">
            <v>3</v>
          </cell>
          <cell r="G234" t="str">
            <v>PEAT</v>
          </cell>
        </row>
        <row r="235">
          <cell r="A235" t="str">
            <v>Jefferson ISD2019AL</v>
          </cell>
          <cell r="B235">
            <v>1</v>
          </cell>
          <cell r="C235">
            <v>3</v>
          </cell>
          <cell r="D235">
            <v>4024.37</v>
          </cell>
          <cell r="E235">
            <v>4024.37</v>
          </cell>
          <cell r="F235">
            <v>3</v>
          </cell>
          <cell r="G235" t="str">
            <v>PEAT</v>
          </cell>
        </row>
        <row r="236">
          <cell r="A236" t="str">
            <v>Jefferson ISD2019Property</v>
          </cell>
          <cell r="B236">
            <v>1</v>
          </cell>
          <cell r="C236">
            <v>3</v>
          </cell>
          <cell r="D236">
            <v>15113.490000000002</v>
          </cell>
          <cell r="E236">
            <v>15363.49</v>
          </cell>
          <cell r="F236">
            <v>3</v>
          </cell>
          <cell r="G236" t="str">
            <v>PEAT</v>
          </cell>
        </row>
        <row r="237">
          <cell r="A237" t="str">
            <v>Jefferson ISD2020Property</v>
          </cell>
          <cell r="B237">
            <v>1</v>
          </cell>
          <cell r="C237">
            <v>3</v>
          </cell>
          <cell r="D237">
            <v>56925</v>
          </cell>
          <cell r="E237">
            <v>59425</v>
          </cell>
          <cell r="F237">
            <v>3</v>
          </cell>
          <cell r="G237" t="str">
            <v>PEAT</v>
          </cell>
        </row>
        <row r="238">
          <cell r="A238" t="str">
            <v>Jefferson ISD2021AL</v>
          </cell>
          <cell r="B238">
            <v>2</v>
          </cell>
          <cell r="C238">
            <v>6</v>
          </cell>
          <cell r="D238">
            <v>1455.11</v>
          </cell>
          <cell r="E238">
            <v>4755.1099999999997</v>
          </cell>
          <cell r="F238">
            <v>3</v>
          </cell>
          <cell r="G238" t="str">
            <v>PEAT</v>
          </cell>
        </row>
        <row r="239">
          <cell r="A239" t="str">
            <v>Laneville ISD2017AL</v>
          </cell>
          <cell r="B239">
            <v>1</v>
          </cell>
          <cell r="C239">
            <v>3</v>
          </cell>
          <cell r="D239">
            <v>2449.48</v>
          </cell>
          <cell r="E239">
            <v>2449.48</v>
          </cell>
          <cell r="F239">
            <v>3</v>
          </cell>
          <cell r="G239" t="str">
            <v>PEAT</v>
          </cell>
        </row>
        <row r="240">
          <cell r="A240" t="str">
            <v>Laneville ISD2017APD</v>
          </cell>
          <cell r="B240">
            <v>2</v>
          </cell>
          <cell r="C240">
            <v>6</v>
          </cell>
          <cell r="D240">
            <v>10464.14</v>
          </cell>
          <cell r="E240">
            <v>10964.14</v>
          </cell>
          <cell r="F240">
            <v>3</v>
          </cell>
          <cell r="G240" t="str">
            <v>PEAT</v>
          </cell>
        </row>
        <row r="241">
          <cell r="A241" t="str">
            <v>Laneville ISD2017GL</v>
          </cell>
          <cell r="B241">
            <v>1</v>
          </cell>
          <cell r="C241">
            <v>3</v>
          </cell>
          <cell r="D241">
            <v>0</v>
          </cell>
          <cell r="E241">
            <v>0</v>
          </cell>
          <cell r="F241">
            <v>3</v>
          </cell>
          <cell r="G241" t="str">
            <v>PEAT</v>
          </cell>
        </row>
        <row r="242">
          <cell r="A242" t="str">
            <v>Laneville ISD2018GL</v>
          </cell>
          <cell r="B242">
            <v>1</v>
          </cell>
          <cell r="C242">
            <v>3</v>
          </cell>
          <cell r="D242">
            <v>0</v>
          </cell>
          <cell r="E242">
            <v>0</v>
          </cell>
          <cell r="F242">
            <v>3</v>
          </cell>
          <cell r="G242" t="str">
            <v>PEAT</v>
          </cell>
        </row>
        <row r="243">
          <cell r="A243" t="str">
            <v>Laneville ISD2018Property</v>
          </cell>
          <cell r="B243">
            <v>1</v>
          </cell>
          <cell r="C243">
            <v>3</v>
          </cell>
          <cell r="D243">
            <v>26537.02</v>
          </cell>
          <cell r="E243">
            <v>51537.020000000004</v>
          </cell>
          <cell r="F243">
            <v>3</v>
          </cell>
          <cell r="G243" t="str">
            <v>PEAT</v>
          </cell>
        </row>
        <row r="244">
          <cell r="A244" t="str">
            <v>Laneville ISD2019AL</v>
          </cell>
          <cell r="B244">
            <v>2</v>
          </cell>
          <cell r="C244">
            <v>6</v>
          </cell>
          <cell r="D244">
            <v>22810.29</v>
          </cell>
          <cell r="E244">
            <v>22638.29</v>
          </cell>
          <cell r="F244">
            <v>3</v>
          </cell>
          <cell r="G244" t="str">
            <v>PEAT</v>
          </cell>
        </row>
        <row r="245">
          <cell r="A245" t="str">
            <v>Laneville ISD2019APD</v>
          </cell>
          <cell r="B245">
            <v>1</v>
          </cell>
          <cell r="C245">
            <v>3</v>
          </cell>
          <cell r="D245">
            <v>41016.53</v>
          </cell>
          <cell r="E245">
            <v>41266.53</v>
          </cell>
          <cell r="F245">
            <v>3</v>
          </cell>
          <cell r="G245" t="str">
            <v>PEAT</v>
          </cell>
        </row>
        <row r="246">
          <cell r="A246" t="str">
            <v>Laneville ISD2020APD</v>
          </cell>
          <cell r="B246">
            <v>1</v>
          </cell>
          <cell r="C246">
            <v>3</v>
          </cell>
          <cell r="D246">
            <v>16540.39</v>
          </cell>
          <cell r="E246">
            <v>16790.39</v>
          </cell>
          <cell r="F246">
            <v>3</v>
          </cell>
          <cell r="G246" t="str">
            <v>PEAT</v>
          </cell>
        </row>
        <row r="247">
          <cell r="A247" t="str">
            <v>Lazbuddie ISD2017Property</v>
          </cell>
          <cell r="B247">
            <v>1</v>
          </cell>
          <cell r="C247">
            <v>4</v>
          </cell>
          <cell r="D247">
            <v>133063</v>
          </cell>
          <cell r="E247">
            <v>138063</v>
          </cell>
          <cell r="F247">
            <v>4</v>
          </cell>
          <cell r="G247" t="str">
            <v>TASB</v>
          </cell>
        </row>
        <row r="248">
          <cell r="A248" t="str">
            <v>Lazbuddie ISD2020APD</v>
          </cell>
          <cell r="B248">
            <v>1</v>
          </cell>
          <cell r="C248">
            <v>3</v>
          </cell>
          <cell r="D248">
            <v>3269.71</v>
          </cell>
          <cell r="E248">
            <v>3769.71</v>
          </cell>
          <cell r="F248">
            <v>3</v>
          </cell>
          <cell r="G248" t="str">
            <v>PEAT</v>
          </cell>
        </row>
        <row r="249">
          <cell r="A249" t="str">
            <v>Lexington ISD2018AL</v>
          </cell>
          <cell r="B249">
            <v>1</v>
          </cell>
          <cell r="C249">
            <v>6</v>
          </cell>
          <cell r="D249">
            <v>1624</v>
          </cell>
          <cell r="E249">
            <v>1624</v>
          </cell>
          <cell r="F249">
            <v>6</v>
          </cell>
          <cell r="G249" t="str">
            <v>TREA</v>
          </cell>
        </row>
        <row r="250">
          <cell r="A250" t="str">
            <v>Lexington ISD2019AL</v>
          </cell>
          <cell r="B250">
            <v>1</v>
          </cell>
          <cell r="C250">
            <v>6</v>
          </cell>
          <cell r="D250">
            <v>1000</v>
          </cell>
          <cell r="E250">
            <v>1000</v>
          </cell>
          <cell r="F250">
            <v>6</v>
          </cell>
          <cell r="G250" t="str">
            <v>TREA</v>
          </cell>
        </row>
        <row r="251">
          <cell r="A251" t="str">
            <v>Lexington ISD2020AL</v>
          </cell>
          <cell r="B251">
            <v>1</v>
          </cell>
          <cell r="C251">
            <v>3</v>
          </cell>
          <cell r="D251">
            <v>393.75</v>
          </cell>
          <cell r="E251">
            <v>393.75</v>
          </cell>
          <cell r="F251">
            <v>3</v>
          </cell>
          <cell r="G251" t="str">
            <v>PEAT</v>
          </cell>
        </row>
        <row r="252">
          <cell r="A252" t="str">
            <v>Lexington ISD2020Property</v>
          </cell>
          <cell r="B252">
            <v>1</v>
          </cell>
          <cell r="C252">
            <v>3</v>
          </cell>
          <cell r="D252">
            <v>0</v>
          </cell>
          <cell r="E252">
            <v>0</v>
          </cell>
          <cell r="F252">
            <v>3</v>
          </cell>
          <cell r="G252" t="str">
            <v>PEAT</v>
          </cell>
        </row>
        <row r="253">
          <cell r="A253" t="str">
            <v>Lexington ISD2021AL</v>
          </cell>
          <cell r="B253">
            <v>1</v>
          </cell>
          <cell r="C253">
            <v>3</v>
          </cell>
          <cell r="D253">
            <v>0</v>
          </cell>
          <cell r="E253">
            <v>0</v>
          </cell>
          <cell r="F253">
            <v>3</v>
          </cell>
          <cell r="G253" t="str">
            <v>PEAT</v>
          </cell>
        </row>
        <row r="254">
          <cell r="A254" t="str">
            <v>Lovelady ISD2018Property</v>
          </cell>
          <cell r="B254">
            <v>1</v>
          </cell>
          <cell r="C254">
            <v>3</v>
          </cell>
          <cell r="D254">
            <v>0</v>
          </cell>
          <cell r="E254">
            <v>0</v>
          </cell>
          <cell r="F254">
            <v>3</v>
          </cell>
          <cell r="G254" t="str">
            <v>PEAT</v>
          </cell>
        </row>
        <row r="255">
          <cell r="A255" t="str">
            <v>Malakoff ISD2017AL</v>
          </cell>
          <cell r="B255">
            <v>1</v>
          </cell>
          <cell r="C255">
            <v>3</v>
          </cell>
          <cell r="D255">
            <v>10991.35</v>
          </cell>
          <cell r="E255">
            <v>9283.35</v>
          </cell>
          <cell r="F255">
            <v>3</v>
          </cell>
          <cell r="G255" t="str">
            <v>PEAT</v>
          </cell>
        </row>
        <row r="256">
          <cell r="A256" t="str">
            <v>Malakoff ISD2018ELL</v>
          </cell>
          <cell r="B256">
            <v>1</v>
          </cell>
          <cell r="C256">
            <v>3</v>
          </cell>
          <cell r="D256">
            <v>67428.800000000003</v>
          </cell>
          <cell r="E256">
            <v>126250</v>
          </cell>
          <cell r="F256">
            <v>3</v>
          </cell>
          <cell r="G256" t="str">
            <v>PEAT</v>
          </cell>
        </row>
        <row r="257">
          <cell r="A257" t="str">
            <v>Malakoff ISD2018Property</v>
          </cell>
          <cell r="B257">
            <v>1</v>
          </cell>
          <cell r="C257">
            <v>3</v>
          </cell>
          <cell r="D257">
            <v>119088.7</v>
          </cell>
          <cell r="E257">
            <v>119338.7</v>
          </cell>
          <cell r="F257">
            <v>3</v>
          </cell>
          <cell r="G257" t="str">
            <v>PEAT</v>
          </cell>
        </row>
        <row r="258">
          <cell r="A258" t="str">
            <v>Malakoff ISD2019AL</v>
          </cell>
          <cell r="B258">
            <v>2</v>
          </cell>
          <cell r="C258">
            <v>6</v>
          </cell>
          <cell r="D258">
            <v>5327.39</v>
          </cell>
          <cell r="E258">
            <v>5327.39</v>
          </cell>
          <cell r="F258">
            <v>3</v>
          </cell>
          <cell r="G258" t="str">
            <v>PEAT</v>
          </cell>
        </row>
        <row r="259">
          <cell r="A259" t="str">
            <v>Malakoff ISD2019Property</v>
          </cell>
          <cell r="B259">
            <v>1</v>
          </cell>
          <cell r="C259">
            <v>3</v>
          </cell>
          <cell r="D259">
            <v>637.59</v>
          </cell>
          <cell r="E259">
            <v>637.59</v>
          </cell>
          <cell r="F259">
            <v>3</v>
          </cell>
          <cell r="G259" t="str">
            <v>PEAT</v>
          </cell>
        </row>
        <row r="260">
          <cell r="A260" t="str">
            <v>Malakoff ISD2020Property</v>
          </cell>
          <cell r="B260">
            <v>1</v>
          </cell>
          <cell r="C260">
            <v>3</v>
          </cell>
          <cell r="D260">
            <v>116405.69</v>
          </cell>
          <cell r="E260">
            <v>270000</v>
          </cell>
          <cell r="F260">
            <v>3</v>
          </cell>
          <cell r="G260" t="str">
            <v>PEAT</v>
          </cell>
        </row>
        <row r="261">
          <cell r="A261" t="str">
            <v>Malakoff ISD2021AL</v>
          </cell>
          <cell r="B261">
            <v>1</v>
          </cell>
          <cell r="C261">
            <v>3</v>
          </cell>
          <cell r="D261">
            <v>1679.65</v>
          </cell>
          <cell r="E261">
            <v>1679.65</v>
          </cell>
          <cell r="F261">
            <v>3</v>
          </cell>
          <cell r="G261" t="str">
            <v>PEAT</v>
          </cell>
        </row>
        <row r="262">
          <cell r="A262" t="str">
            <v>Marshall ISD2017AL</v>
          </cell>
          <cell r="B262">
            <v>5</v>
          </cell>
          <cell r="C262">
            <v>15</v>
          </cell>
          <cell r="D262">
            <v>32624.45</v>
          </cell>
          <cell r="E262">
            <v>32624.45</v>
          </cell>
          <cell r="F262">
            <v>3</v>
          </cell>
          <cell r="G262" t="str">
            <v>PEAT</v>
          </cell>
        </row>
        <row r="263">
          <cell r="A263" t="str">
            <v>Marshall ISD2017APD</v>
          </cell>
          <cell r="B263">
            <v>2</v>
          </cell>
          <cell r="C263">
            <v>6</v>
          </cell>
          <cell r="D263">
            <v>9100.17</v>
          </cell>
          <cell r="E263">
            <v>10100.17</v>
          </cell>
          <cell r="F263">
            <v>3</v>
          </cell>
          <cell r="G263" t="str">
            <v>PEAT</v>
          </cell>
        </row>
        <row r="264">
          <cell r="A264" t="str">
            <v>Marshall ISD2017ELL</v>
          </cell>
          <cell r="B264">
            <v>1</v>
          </cell>
          <cell r="C264">
            <v>3</v>
          </cell>
          <cell r="D264">
            <v>119767.97</v>
          </cell>
          <cell r="E264">
            <v>122267.97</v>
          </cell>
          <cell r="F264">
            <v>3</v>
          </cell>
          <cell r="G264" t="str">
            <v>PEAT</v>
          </cell>
        </row>
        <row r="265">
          <cell r="A265" t="str">
            <v>Marshall ISD2017GL</v>
          </cell>
          <cell r="B265">
            <v>1</v>
          </cell>
          <cell r="C265">
            <v>3</v>
          </cell>
          <cell r="D265">
            <v>0</v>
          </cell>
          <cell r="E265">
            <v>0</v>
          </cell>
          <cell r="F265">
            <v>3</v>
          </cell>
          <cell r="G265" t="str">
            <v>PEAT</v>
          </cell>
        </row>
        <row r="266">
          <cell r="A266" t="str">
            <v>Marshall ISD2017Property</v>
          </cell>
          <cell r="B266">
            <v>6</v>
          </cell>
          <cell r="C266">
            <v>18</v>
          </cell>
          <cell r="D266">
            <v>95454.51</v>
          </cell>
          <cell r="E266">
            <v>105454.51</v>
          </cell>
          <cell r="F266">
            <v>3</v>
          </cell>
          <cell r="G266" t="str">
            <v>PEAT</v>
          </cell>
        </row>
        <row r="267">
          <cell r="A267" t="str">
            <v>Marshall ISD2018AL</v>
          </cell>
          <cell r="B267">
            <v>7</v>
          </cell>
          <cell r="C267">
            <v>21</v>
          </cell>
          <cell r="D267">
            <v>17638.580000000002</v>
          </cell>
          <cell r="E267">
            <v>17638.580000000002</v>
          </cell>
          <cell r="F267">
            <v>3</v>
          </cell>
          <cell r="G267" t="str">
            <v>PEAT</v>
          </cell>
        </row>
        <row r="268">
          <cell r="A268" t="str">
            <v>Marshall ISD2018APD</v>
          </cell>
          <cell r="B268">
            <v>3</v>
          </cell>
          <cell r="C268">
            <v>9</v>
          </cell>
          <cell r="D268">
            <v>4258</v>
          </cell>
          <cell r="E268">
            <v>1967.21</v>
          </cell>
          <cell r="F268">
            <v>3</v>
          </cell>
          <cell r="G268" t="str">
            <v>PEAT</v>
          </cell>
        </row>
        <row r="269">
          <cell r="A269" t="str">
            <v>Marshall ISD2018Property</v>
          </cell>
          <cell r="B269">
            <v>1</v>
          </cell>
          <cell r="C269">
            <v>3</v>
          </cell>
          <cell r="D269">
            <v>0</v>
          </cell>
          <cell r="E269">
            <v>0</v>
          </cell>
          <cell r="F269">
            <v>3</v>
          </cell>
          <cell r="G269" t="str">
            <v>PEAT</v>
          </cell>
        </row>
        <row r="270">
          <cell r="A270" t="str">
            <v>Marshall ISD2019AL</v>
          </cell>
          <cell r="B270">
            <v>5</v>
          </cell>
          <cell r="C270">
            <v>15</v>
          </cell>
          <cell r="D270">
            <v>7595.36</v>
          </cell>
          <cell r="E270">
            <v>7595.36</v>
          </cell>
          <cell r="F270">
            <v>3</v>
          </cell>
          <cell r="G270" t="str">
            <v>PEAT</v>
          </cell>
        </row>
        <row r="271">
          <cell r="A271" t="str">
            <v>Marshall ISD2019APD</v>
          </cell>
          <cell r="B271">
            <v>2</v>
          </cell>
          <cell r="C271">
            <v>6</v>
          </cell>
          <cell r="D271">
            <v>18232.98</v>
          </cell>
          <cell r="E271">
            <v>1431</v>
          </cell>
          <cell r="F271">
            <v>3</v>
          </cell>
          <cell r="G271" t="str">
            <v>PEAT</v>
          </cell>
        </row>
        <row r="272">
          <cell r="A272" t="str">
            <v>Marshall ISD2019ELL</v>
          </cell>
          <cell r="B272">
            <v>1</v>
          </cell>
          <cell r="C272">
            <v>3</v>
          </cell>
          <cell r="D272">
            <v>0</v>
          </cell>
          <cell r="E272">
            <v>0</v>
          </cell>
          <cell r="F272">
            <v>3</v>
          </cell>
          <cell r="G272" t="str">
            <v>PEAT</v>
          </cell>
        </row>
        <row r="273">
          <cell r="A273" t="str">
            <v>Marshall ISD2019Property</v>
          </cell>
          <cell r="B273">
            <v>3</v>
          </cell>
          <cell r="C273">
            <v>9</v>
          </cell>
          <cell r="D273">
            <v>145385.45000000001</v>
          </cell>
          <cell r="E273">
            <v>175385.45</v>
          </cell>
          <cell r="F273">
            <v>3</v>
          </cell>
          <cell r="G273" t="str">
            <v>PEAT</v>
          </cell>
        </row>
        <row r="274">
          <cell r="A274" t="str">
            <v>Marshall ISD2020AL</v>
          </cell>
          <cell r="B274">
            <v>4</v>
          </cell>
          <cell r="C274">
            <v>12</v>
          </cell>
          <cell r="D274">
            <v>12046.58</v>
          </cell>
          <cell r="E274">
            <v>20306</v>
          </cell>
          <cell r="F274">
            <v>3</v>
          </cell>
          <cell r="G274" t="str">
            <v>PEAT</v>
          </cell>
        </row>
        <row r="275">
          <cell r="A275" t="str">
            <v>Marshall ISD2020APD</v>
          </cell>
          <cell r="B275">
            <v>6</v>
          </cell>
          <cell r="C275">
            <v>18</v>
          </cell>
          <cell r="D275">
            <v>21764.900000000005</v>
          </cell>
          <cell r="E275">
            <v>25859.200000000001</v>
          </cell>
          <cell r="F275">
            <v>3</v>
          </cell>
          <cell r="G275" t="str">
            <v>PEAT</v>
          </cell>
        </row>
        <row r="276">
          <cell r="A276" t="str">
            <v>Marshall ISD2020GL</v>
          </cell>
          <cell r="B276">
            <v>1</v>
          </cell>
          <cell r="C276">
            <v>3</v>
          </cell>
          <cell r="D276">
            <v>1838.28</v>
          </cell>
          <cell r="E276">
            <v>1838.28</v>
          </cell>
          <cell r="F276">
            <v>3</v>
          </cell>
          <cell r="G276" t="str">
            <v>PEAT</v>
          </cell>
        </row>
        <row r="277">
          <cell r="A277" t="str">
            <v>Marshall ISD2020Property</v>
          </cell>
          <cell r="B277">
            <v>2</v>
          </cell>
          <cell r="C277">
            <v>6</v>
          </cell>
          <cell r="D277">
            <v>0</v>
          </cell>
          <cell r="E277">
            <v>0</v>
          </cell>
          <cell r="F277">
            <v>3</v>
          </cell>
          <cell r="G277" t="str">
            <v>PEAT</v>
          </cell>
        </row>
        <row r="278">
          <cell r="A278" t="str">
            <v>Marshall ISD2021AL</v>
          </cell>
          <cell r="B278">
            <v>5</v>
          </cell>
          <cell r="C278">
            <v>15</v>
          </cell>
          <cell r="D278">
            <v>12704.45</v>
          </cell>
          <cell r="E278">
            <v>22026.22</v>
          </cell>
          <cell r="F278">
            <v>3</v>
          </cell>
          <cell r="G278" t="str">
            <v>PEAT</v>
          </cell>
        </row>
        <row r="279">
          <cell r="A279" t="str">
            <v>Marshall ISD2021APD</v>
          </cell>
          <cell r="B279">
            <v>5</v>
          </cell>
          <cell r="C279">
            <v>15</v>
          </cell>
          <cell r="D279">
            <v>111347.46000000002</v>
          </cell>
          <cell r="E279">
            <v>115530.15000000001</v>
          </cell>
          <cell r="F279">
            <v>3</v>
          </cell>
          <cell r="G279" t="str">
            <v>PEAT</v>
          </cell>
        </row>
        <row r="280">
          <cell r="A280" t="str">
            <v>McLennan Community College2017AL</v>
          </cell>
          <cell r="B280">
            <v>1</v>
          </cell>
          <cell r="C280">
            <v>3</v>
          </cell>
          <cell r="D280">
            <v>0</v>
          </cell>
          <cell r="E280">
            <v>0</v>
          </cell>
          <cell r="F280">
            <v>3</v>
          </cell>
          <cell r="G280" t="str">
            <v>PEAT</v>
          </cell>
        </row>
        <row r="281">
          <cell r="A281" t="str">
            <v>McLennan Community College2017APD</v>
          </cell>
          <cell r="B281">
            <v>2</v>
          </cell>
          <cell r="C281">
            <v>6</v>
          </cell>
          <cell r="D281">
            <v>989.47</v>
          </cell>
          <cell r="E281">
            <v>1489.47</v>
          </cell>
          <cell r="F281">
            <v>3</v>
          </cell>
          <cell r="G281" t="str">
            <v>PEAT</v>
          </cell>
        </row>
        <row r="282">
          <cell r="A282" t="str">
            <v>McLennan Community College2017GL</v>
          </cell>
          <cell r="B282">
            <v>3</v>
          </cell>
          <cell r="C282">
            <v>9</v>
          </cell>
          <cell r="D282">
            <v>0</v>
          </cell>
          <cell r="E282">
            <v>0</v>
          </cell>
          <cell r="F282">
            <v>3</v>
          </cell>
          <cell r="G282" t="str">
            <v>PEAT</v>
          </cell>
        </row>
        <row r="283">
          <cell r="A283" t="str">
            <v>McLennan Community College2018AL</v>
          </cell>
          <cell r="B283">
            <v>2</v>
          </cell>
          <cell r="C283">
            <v>6</v>
          </cell>
          <cell r="D283">
            <v>11016.23</v>
          </cell>
          <cell r="E283">
            <v>10566.23</v>
          </cell>
          <cell r="F283">
            <v>3</v>
          </cell>
          <cell r="G283" t="str">
            <v>PEAT</v>
          </cell>
        </row>
        <row r="284">
          <cell r="A284" t="str">
            <v>McLennan Community College2018APD</v>
          </cell>
          <cell r="B284">
            <v>1</v>
          </cell>
          <cell r="C284">
            <v>3</v>
          </cell>
          <cell r="D284">
            <v>9267.31</v>
          </cell>
          <cell r="E284">
            <v>9267.31</v>
          </cell>
          <cell r="F284">
            <v>3</v>
          </cell>
          <cell r="G284" t="str">
            <v>PEAT</v>
          </cell>
        </row>
        <row r="285">
          <cell r="A285" t="str">
            <v>McLennan Community College2018ELL</v>
          </cell>
          <cell r="B285">
            <v>4</v>
          </cell>
          <cell r="C285">
            <v>12</v>
          </cell>
          <cell r="D285">
            <v>114289.38999999998</v>
          </cell>
          <cell r="E285">
            <v>234091.43</v>
          </cell>
          <cell r="F285">
            <v>3</v>
          </cell>
          <cell r="G285" t="str">
            <v>PEAT</v>
          </cell>
        </row>
        <row r="286">
          <cell r="A286" t="str">
            <v>McLennan Community College2018GL</v>
          </cell>
          <cell r="B286">
            <v>4</v>
          </cell>
          <cell r="C286">
            <v>12</v>
          </cell>
          <cell r="D286">
            <v>0</v>
          </cell>
          <cell r="E286">
            <v>0</v>
          </cell>
          <cell r="F286">
            <v>3</v>
          </cell>
          <cell r="G286" t="str">
            <v>PEAT</v>
          </cell>
        </row>
        <row r="287">
          <cell r="A287" t="str">
            <v>McLennan Community College2018Property</v>
          </cell>
          <cell r="B287">
            <v>2</v>
          </cell>
          <cell r="C287">
            <v>6</v>
          </cell>
          <cell r="D287">
            <v>10842.5</v>
          </cell>
          <cell r="E287">
            <v>11092.5</v>
          </cell>
          <cell r="F287">
            <v>3</v>
          </cell>
          <cell r="G287" t="str">
            <v>PEAT</v>
          </cell>
        </row>
        <row r="288">
          <cell r="A288" t="str">
            <v>McLennan Community College2019APD</v>
          </cell>
          <cell r="B288">
            <v>1</v>
          </cell>
          <cell r="C288">
            <v>3</v>
          </cell>
          <cell r="D288">
            <v>3707.4</v>
          </cell>
          <cell r="E288">
            <v>4207.3999999999996</v>
          </cell>
          <cell r="F288">
            <v>3</v>
          </cell>
          <cell r="G288" t="str">
            <v>PEAT</v>
          </cell>
        </row>
        <row r="289">
          <cell r="A289" t="str">
            <v>McLennan Community College2019ELL</v>
          </cell>
          <cell r="B289">
            <v>1</v>
          </cell>
          <cell r="C289">
            <v>3</v>
          </cell>
          <cell r="D289">
            <v>1250</v>
          </cell>
          <cell r="E289">
            <v>46250</v>
          </cell>
          <cell r="F289">
            <v>3</v>
          </cell>
          <cell r="G289" t="str">
            <v>PEAT</v>
          </cell>
        </row>
        <row r="290">
          <cell r="A290" t="str">
            <v>McLennan Community College2019GL</v>
          </cell>
          <cell r="B290">
            <v>1</v>
          </cell>
          <cell r="C290">
            <v>3</v>
          </cell>
          <cell r="D290">
            <v>0</v>
          </cell>
          <cell r="E290">
            <v>0</v>
          </cell>
          <cell r="F290">
            <v>3</v>
          </cell>
          <cell r="G290" t="str">
            <v>PEAT</v>
          </cell>
        </row>
        <row r="291">
          <cell r="A291" t="str">
            <v>McLennan Community College2019Property</v>
          </cell>
          <cell r="B291">
            <v>2</v>
          </cell>
          <cell r="C291">
            <v>6</v>
          </cell>
          <cell r="D291">
            <v>53819.16</v>
          </cell>
          <cell r="E291">
            <v>63819.16</v>
          </cell>
          <cell r="F291">
            <v>3</v>
          </cell>
          <cell r="G291" t="str">
            <v>PEAT</v>
          </cell>
        </row>
        <row r="292">
          <cell r="A292" t="str">
            <v>McLennan Community College2020APD</v>
          </cell>
          <cell r="B292">
            <v>2</v>
          </cell>
          <cell r="C292">
            <v>6</v>
          </cell>
          <cell r="D292">
            <v>4657.0600000000004</v>
          </cell>
          <cell r="E292">
            <v>5657.06</v>
          </cell>
          <cell r="F292">
            <v>3</v>
          </cell>
          <cell r="G292" t="str">
            <v>PEAT</v>
          </cell>
        </row>
        <row r="293">
          <cell r="A293" t="str">
            <v>McLennan Community College2020ELL</v>
          </cell>
          <cell r="B293">
            <v>1</v>
          </cell>
          <cell r="C293">
            <v>3</v>
          </cell>
          <cell r="D293">
            <v>7032.5</v>
          </cell>
          <cell r="E293">
            <v>12815</v>
          </cell>
          <cell r="F293">
            <v>3</v>
          </cell>
          <cell r="G293" t="str">
            <v>PEAT</v>
          </cell>
        </row>
        <row r="294">
          <cell r="A294" t="str">
            <v>McLennan Community College2020Property</v>
          </cell>
          <cell r="B294">
            <v>1</v>
          </cell>
          <cell r="C294">
            <v>3</v>
          </cell>
          <cell r="D294">
            <v>529711.87</v>
          </cell>
          <cell r="E294">
            <v>539711.87</v>
          </cell>
          <cell r="F294">
            <v>3</v>
          </cell>
          <cell r="G294" t="str">
            <v>PEAT</v>
          </cell>
        </row>
        <row r="295">
          <cell r="A295" t="str">
            <v>McLennan Community College2021APD</v>
          </cell>
          <cell r="B295">
            <v>1</v>
          </cell>
          <cell r="C295">
            <v>3</v>
          </cell>
          <cell r="D295">
            <v>2705.42</v>
          </cell>
          <cell r="E295">
            <v>3012.46</v>
          </cell>
          <cell r="F295">
            <v>3</v>
          </cell>
          <cell r="G295" t="str">
            <v>PEAT</v>
          </cell>
        </row>
        <row r="296">
          <cell r="A296" t="str">
            <v>McLennan Community College2021ELL</v>
          </cell>
          <cell r="B296">
            <v>2</v>
          </cell>
          <cell r="C296">
            <v>6</v>
          </cell>
          <cell r="D296">
            <v>1250</v>
          </cell>
          <cell r="E296">
            <v>1250</v>
          </cell>
          <cell r="F296">
            <v>3</v>
          </cell>
          <cell r="G296" t="str">
            <v>PEAT</v>
          </cell>
        </row>
        <row r="297">
          <cell r="A297" t="str">
            <v>McLennan Community College2021GL</v>
          </cell>
          <cell r="B297">
            <v>3</v>
          </cell>
          <cell r="C297">
            <v>9</v>
          </cell>
          <cell r="D297">
            <v>0</v>
          </cell>
          <cell r="E297">
            <v>0</v>
          </cell>
          <cell r="F297">
            <v>3</v>
          </cell>
          <cell r="G297" t="str">
            <v>PEAT</v>
          </cell>
        </row>
        <row r="298">
          <cell r="A298" t="str">
            <v>Mineola ISD2017AL</v>
          </cell>
          <cell r="B298">
            <v>1</v>
          </cell>
          <cell r="C298">
            <v>3</v>
          </cell>
          <cell r="D298">
            <v>1137.29</v>
          </cell>
          <cell r="E298">
            <v>1137.29</v>
          </cell>
          <cell r="F298">
            <v>3</v>
          </cell>
          <cell r="G298" t="str">
            <v>PEAT</v>
          </cell>
        </row>
        <row r="299">
          <cell r="A299" t="str">
            <v>Mineola ISD2017APD</v>
          </cell>
          <cell r="B299">
            <v>1</v>
          </cell>
          <cell r="C299">
            <v>3</v>
          </cell>
          <cell r="D299">
            <v>0</v>
          </cell>
          <cell r="E299">
            <v>0</v>
          </cell>
          <cell r="F299">
            <v>3</v>
          </cell>
          <cell r="G299" t="str">
            <v>PEAT</v>
          </cell>
        </row>
        <row r="300">
          <cell r="A300" t="str">
            <v>Mineola ISD2018AL</v>
          </cell>
          <cell r="B300">
            <v>1</v>
          </cell>
          <cell r="C300">
            <v>3</v>
          </cell>
          <cell r="D300">
            <v>0</v>
          </cell>
          <cell r="E300">
            <v>0</v>
          </cell>
          <cell r="F300">
            <v>3</v>
          </cell>
          <cell r="G300" t="str">
            <v>PEAT</v>
          </cell>
        </row>
        <row r="301">
          <cell r="A301" t="str">
            <v>Mineola ISD2018Property</v>
          </cell>
          <cell r="B301">
            <v>1</v>
          </cell>
          <cell r="C301">
            <v>3</v>
          </cell>
          <cell r="D301">
            <v>833</v>
          </cell>
          <cell r="E301">
            <v>833</v>
          </cell>
          <cell r="F301">
            <v>3</v>
          </cell>
          <cell r="G301" t="str">
            <v>PEAT</v>
          </cell>
        </row>
        <row r="302">
          <cell r="A302" t="str">
            <v>Mineola ISD2019AL</v>
          </cell>
          <cell r="B302">
            <v>2</v>
          </cell>
          <cell r="C302">
            <v>6</v>
          </cell>
          <cell r="D302">
            <v>0</v>
          </cell>
          <cell r="E302">
            <v>0</v>
          </cell>
          <cell r="F302">
            <v>3</v>
          </cell>
          <cell r="G302" t="str">
            <v>PEAT</v>
          </cell>
        </row>
        <row r="303">
          <cell r="A303" t="str">
            <v>Mineola ISD2019APD</v>
          </cell>
          <cell r="B303">
            <v>2</v>
          </cell>
          <cell r="C303">
            <v>6</v>
          </cell>
          <cell r="D303">
            <v>18838.73</v>
          </cell>
          <cell r="E303">
            <v>5553.9699999999993</v>
          </cell>
          <cell r="F303">
            <v>3</v>
          </cell>
          <cell r="G303" t="str">
            <v>PEAT</v>
          </cell>
        </row>
        <row r="304">
          <cell r="A304" t="str">
            <v>Mineola ISD2019Property</v>
          </cell>
          <cell r="B304">
            <v>2</v>
          </cell>
          <cell r="C304">
            <v>6</v>
          </cell>
          <cell r="D304">
            <v>17931.5</v>
          </cell>
          <cell r="E304">
            <v>18431.5</v>
          </cell>
          <cell r="F304">
            <v>3</v>
          </cell>
          <cell r="G304" t="str">
            <v>PEAT</v>
          </cell>
        </row>
        <row r="305">
          <cell r="A305" t="str">
            <v>Mineola ISD2020AL</v>
          </cell>
          <cell r="B305">
            <v>1</v>
          </cell>
          <cell r="C305">
            <v>3</v>
          </cell>
          <cell r="D305">
            <v>2654.79</v>
          </cell>
          <cell r="E305">
            <v>2654.79</v>
          </cell>
          <cell r="F305">
            <v>3</v>
          </cell>
          <cell r="G305" t="str">
            <v>PEAT</v>
          </cell>
        </row>
        <row r="306">
          <cell r="A306" t="str">
            <v>Mineola ISD2021AL</v>
          </cell>
          <cell r="B306">
            <v>1</v>
          </cell>
          <cell r="C306">
            <v>3</v>
          </cell>
          <cell r="D306">
            <v>6819.52</v>
          </cell>
          <cell r="E306">
            <v>12000</v>
          </cell>
          <cell r="F306">
            <v>3</v>
          </cell>
          <cell r="G306" t="str">
            <v>PEAT</v>
          </cell>
        </row>
        <row r="307">
          <cell r="A307" t="str">
            <v>Mineola ISD2021APD</v>
          </cell>
          <cell r="B307">
            <v>2</v>
          </cell>
          <cell r="C307">
            <v>6</v>
          </cell>
          <cell r="D307">
            <v>532.79999999999995</v>
          </cell>
          <cell r="E307">
            <v>5932.8</v>
          </cell>
          <cell r="F307">
            <v>3</v>
          </cell>
          <cell r="G307" t="str">
            <v>PEAT</v>
          </cell>
        </row>
        <row r="308">
          <cell r="A308" t="str">
            <v>Mineola ISD2021Property</v>
          </cell>
          <cell r="B308">
            <v>1</v>
          </cell>
          <cell r="C308">
            <v>3</v>
          </cell>
          <cell r="D308">
            <v>9249.92</v>
          </cell>
          <cell r="E308">
            <v>10249.92</v>
          </cell>
          <cell r="F308">
            <v>3</v>
          </cell>
          <cell r="G308" t="str">
            <v>PEAT</v>
          </cell>
        </row>
        <row r="309">
          <cell r="A309" t="str">
            <v>Mt. Enterprise ISD2018Property</v>
          </cell>
          <cell r="B309">
            <v>1</v>
          </cell>
          <cell r="C309">
            <v>3</v>
          </cell>
          <cell r="D309">
            <v>4767</v>
          </cell>
          <cell r="E309">
            <v>5017</v>
          </cell>
          <cell r="F309">
            <v>3</v>
          </cell>
          <cell r="G309" t="str">
            <v>PEAT</v>
          </cell>
        </row>
        <row r="310">
          <cell r="A310" t="str">
            <v>Mt. Enterprise ISD2019Property</v>
          </cell>
          <cell r="B310">
            <v>1</v>
          </cell>
          <cell r="C310">
            <v>3</v>
          </cell>
          <cell r="D310">
            <v>2525.56</v>
          </cell>
          <cell r="E310">
            <v>3025.56</v>
          </cell>
          <cell r="F310">
            <v>3</v>
          </cell>
          <cell r="G310" t="str">
            <v>PEAT</v>
          </cell>
        </row>
        <row r="311">
          <cell r="A311" t="str">
            <v>Mt. Enterprise ISD2020Property</v>
          </cell>
          <cell r="B311">
            <v>2</v>
          </cell>
          <cell r="C311">
            <v>6</v>
          </cell>
          <cell r="D311">
            <v>96322</v>
          </cell>
          <cell r="E311">
            <v>106322</v>
          </cell>
          <cell r="F311">
            <v>3</v>
          </cell>
          <cell r="G311" t="str">
            <v>PEAT</v>
          </cell>
        </row>
        <row r="312">
          <cell r="A312" t="str">
            <v>Nazareth ISD2017APD</v>
          </cell>
          <cell r="B312">
            <v>1</v>
          </cell>
          <cell r="C312">
            <v>3</v>
          </cell>
          <cell r="D312">
            <v>1009.94</v>
          </cell>
          <cell r="E312">
            <v>2009.94</v>
          </cell>
          <cell r="F312">
            <v>3</v>
          </cell>
          <cell r="G312" t="str">
            <v>PEAT</v>
          </cell>
        </row>
        <row r="313">
          <cell r="A313" t="str">
            <v>Nazareth ISD2018AL</v>
          </cell>
          <cell r="B313">
            <v>1</v>
          </cell>
          <cell r="C313">
            <v>3</v>
          </cell>
          <cell r="D313">
            <v>1818.3200000000002</v>
          </cell>
          <cell r="E313">
            <v>1818.32</v>
          </cell>
          <cell r="F313">
            <v>3</v>
          </cell>
          <cell r="G313" t="str">
            <v>PEAT</v>
          </cell>
        </row>
        <row r="314">
          <cell r="A314" t="str">
            <v>Nazareth ISD2018GL</v>
          </cell>
          <cell r="B314">
            <v>1</v>
          </cell>
          <cell r="C314">
            <v>3</v>
          </cell>
          <cell r="D314">
            <v>0</v>
          </cell>
          <cell r="E314">
            <v>0</v>
          </cell>
          <cell r="F314">
            <v>3</v>
          </cell>
          <cell r="G314" t="str">
            <v>PEAT</v>
          </cell>
        </row>
        <row r="315">
          <cell r="A315" t="str">
            <v>Nazareth ISD2018Property</v>
          </cell>
          <cell r="B315">
            <v>1</v>
          </cell>
          <cell r="C315">
            <v>3</v>
          </cell>
          <cell r="D315">
            <v>2203.85</v>
          </cell>
          <cell r="E315">
            <v>2203.85</v>
          </cell>
          <cell r="F315">
            <v>3</v>
          </cell>
          <cell r="G315" t="str">
            <v>PEAT</v>
          </cell>
        </row>
        <row r="316">
          <cell r="A316" t="str">
            <v>Nazareth ISD2021Property</v>
          </cell>
          <cell r="B316">
            <v>1</v>
          </cell>
          <cell r="C316">
            <v>3</v>
          </cell>
          <cell r="D316">
            <v>5898.42</v>
          </cell>
          <cell r="E316">
            <v>11196.78</v>
          </cell>
          <cell r="F316">
            <v>3</v>
          </cell>
          <cell r="G316" t="str">
            <v>PEAT</v>
          </cell>
        </row>
        <row r="317">
          <cell r="A317" t="str">
            <v>Neches ISD2017AL</v>
          </cell>
          <cell r="B317">
            <v>1</v>
          </cell>
          <cell r="C317">
            <v>3</v>
          </cell>
          <cell r="D317">
            <v>1552.56</v>
          </cell>
          <cell r="E317">
            <v>1552.56</v>
          </cell>
          <cell r="F317">
            <v>3</v>
          </cell>
          <cell r="G317" t="str">
            <v>PEAT</v>
          </cell>
        </row>
        <row r="318">
          <cell r="A318" t="str">
            <v>Neches ISD2019Property</v>
          </cell>
          <cell r="B318">
            <v>1</v>
          </cell>
          <cell r="C318">
            <v>3</v>
          </cell>
          <cell r="D318">
            <v>7064.27</v>
          </cell>
          <cell r="E318">
            <v>12064.27</v>
          </cell>
          <cell r="F318">
            <v>3</v>
          </cell>
          <cell r="G318" t="str">
            <v>PEAT</v>
          </cell>
        </row>
        <row r="319">
          <cell r="A319" t="str">
            <v>Neches ISD2020ELL</v>
          </cell>
          <cell r="B319">
            <v>5</v>
          </cell>
          <cell r="C319">
            <v>15</v>
          </cell>
          <cell r="D319">
            <v>1250</v>
          </cell>
          <cell r="E319">
            <v>1250</v>
          </cell>
          <cell r="F319">
            <v>3</v>
          </cell>
          <cell r="G319" t="str">
            <v>PEAT</v>
          </cell>
        </row>
        <row r="320">
          <cell r="A320" t="str">
            <v>Neches ISD2021APD</v>
          </cell>
          <cell r="B320">
            <v>1</v>
          </cell>
          <cell r="C320">
            <v>3</v>
          </cell>
          <cell r="D320">
            <v>6</v>
          </cell>
          <cell r="E320">
            <v>8000</v>
          </cell>
          <cell r="F320">
            <v>3</v>
          </cell>
          <cell r="G320" t="str">
            <v>PEAT</v>
          </cell>
        </row>
        <row r="321">
          <cell r="A321" t="str">
            <v>New Summerfield ISD2019Property</v>
          </cell>
          <cell r="B321">
            <v>1</v>
          </cell>
          <cell r="C321">
            <v>3</v>
          </cell>
          <cell r="D321">
            <v>5714.5</v>
          </cell>
          <cell r="E321">
            <v>6775.26</v>
          </cell>
          <cell r="F321">
            <v>3</v>
          </cell>
          <cell r="G321" t="str">
            <v>PEAT</v>
          </cell>
        </row>
        <row r="322">
          <cell r="A322" t="str">
            <v>New Summerfield ISD2021Property</v>
          </cell>
          <cell r="B322">
            <v>1</v>
          </cell>
          <cell r="C322">
            <v>3</v>
          </cell>
          <cell r="D322">
            <v>0</v>
          </cell>
          <cell r="E322">
            <v>11698.88</v>
          </cell>
          <cell r="F322">
            <v>3</v>
          </cell>
          <cell r="G322" t="str">
            <v>PEAT</v>
          </cell>
        </row>
        <row r="323">
          <cell r="A323" t="str">
            <v>Newcastle ISD2017AL</v>
          </cell>
          <cell r="B323">
            <v>4</v>
          </cell>
          <cell r="C323">
            <v>16</v>
          </cell>
          <cell r="D323">
            <v>25436</v>
          </cell>
          <cell r="E323">
            <v>25520</v>
          </cell>
          <cell r="F323">
            <v>4</v>
          </cell>
          <cell r="G323" t="str">
            <v>TASB</v>
          </cell>
        </row>
        <row r="324">
          <cell r="A324" t="str">
            <v>Newcastle ISD2021APD</v>
          </cell>
          <cell r="B324">
            <v>1</v>
          </cell>
          <cell r="C324">
            <v>3</v>
          </cell>
          <cell r="D324">
            <v>5724.32</v>
          </cell>
          <cell r="E324">
            <v>6224.32</v>
          </cell>
          <cell r="F324">
            <v>3</v>
          </cell>
          <cell r="G324" t="str">
            <v>PEAT</v>
          </cell>
        </row>
        <row r="325">
          <cell r="A325" t="str">
            <v>Nocona ISD2018Property</v>
          </cell>
          <cell r="B325">
            <v>1</v>
          </cell>
          <cell r="C325">
            <v>3</v>
          </cell>
          <cell r="D325">
            <v>1741.77</v>
          </cell>
          <cell r="E325">
            <v>1741.77</v>
          </cell>
          <cell r="F325">
            <v>3</v>
          </cell>
          <cell r="G325" t="str">
            <v>PEAT</v>
          </cell>
        </row>
        <row r="326">
          <cell r="A326" t="str">
            <v>North Lamar ISD2017AL</v>
          </cell>
          <cell r="B326">
            <v>1</v>
          </cell>
          <cell r="C326">
            <v>6</v>
          </cell>
          <cell r="D326">
            <v>120</v>
          </cell>
          <cell r="E326">
            <v>120</v>
          </cell>
          <cell r="F326">
            <v>6</v>
          </cell>
          <cell r="G326" t="str">
            <v>TREA</v>
          </cell>
        </row>
        <row r="327">
          <cell r="A327" t="str">
            <v>North Lamar ISD2017APD</v>
          </cell>
          <cell r="B327">
            <v>1</v>
          </cell>
          <cell r="C327">
            <v>6</v>
          </cell>
          <cell r="D327">
            <v>2334</v>
          </cell>
          <cell r="E327">
            <v>2334</v>
          </cell>
          <cell r="F327">
            <v>6</v>
          </cell>
          <cell r="G327" t="str">
            <v>TREA</v>
          </cell>
        </row>
        <row r="328">
          <cell r="A328" t="str">
            <v>North Lamar ISD2018AL</v>
          </cell>
          <cell r="B328">
            <v>3</v>
          </cell>
          <cell r="C328">
            <v>18</v>
          </cell>
          <cell r="D328">
            <v>6829</v>
          </cell>
          <cell r="E328">
            <v>6829</v>
          </cell>
          <cell r="F328">
            <v>6</v>
          </cell>
          <cell r="G328" t="str">
            <v>TREA</v>
          </cell>
        </row>
        <row r="329">
          <cell r="A329" t="str">
            <v>North Lamar ISD2018Property</v>
          </cell>
          <cell r="B329">
            <v>1</v>
          </cell>
          <cell r="C329">
            <v>6</v>
          </cell>
          <cell r="D329">
            <v>158263</v>
          </cell>
          <cell r="E329">
            <v>158263</v>
          </cell>
          <cell r="F329">
            <v>6</v>
          </cell>
          <cell r="G329" t="str">
            <v>TREA</v>
          </cell>
        </row>
        <row r="330">
          <cell r="A330" t="str">
            <v>North Lamar ISD2019AL</v>
          </cell>
          <cell r="B330">
            <v>1</v>
          </cell>
          <cell r="C330">
            <v>3</v>
          </cell>
          <cell r="D330">
            <v>4526.54</v>
          </cell>
          <cell r="E330">
            <v>4526.54</v>
          </cell>
          <cell r="F330">
            <v>3</v>
          </cell>
          <cell r="G330" t="str">
            <v>PEAT</v>
          </cell>
        </row>
        <row r="331">
          <cell r="A331" t="str">
            <v>North Lamar ISD2020AL</v>
          </cell>
          <cell r="B331">
            <v>1</v>
          </cell>
          <cell r="C331">
            <v>3</v>
          </cell>
          <cell r="D331">
            <v>5274.12</v>
          </cell>
          <cell r="E331">
            <v>5274.12</v>
          </cell>
          <cell r="F331">
            <v>3</v>
          </cell>
          <cell r="G331" t="str">
            <v>PEAT</v>
          </cell>
        </row>
        <row r="332">
          <cell r="A332" t="str">
            <v>North Lamar ISD2020APD</v>
          </cell>
          <cell r="B332">
            <v>2</v>
          </cell>
          <cell r="C332">
            <v>6</v>
          </cell>
          <cell r="D332">
            <v>5539.92</v>
          </cell>
          <cell r="E332">
            <v>6539.92</v>
          </cell>
          <cell r="F332">
            <v>3</v>
          </cell>
          <cell r="G332" t="str">
            <v>PEAT</v>
          </cell>
        </row>
        <row r="333">
          <cell r="A333" t="str">
            <v>North Lamar ISD2020GL</v>
          </cell>
          <cell r="B333">
            <v>1</v>
          </cell>
          <cell r="C333">
            <v>3</v>
          </cell>
          <cell r="D333">
            <v>1021.22</v>
          </cell>
          <cell r="E333">
            <v>1021.22</v>
          </cell>
          <cell r="F333">
            <v>3</v>
          </cell>
          <cell r="G333" t="str">
            <v>PEAT</v>
          </cell>
        </row>
        <row r="334">
          <cell r="A334" t="str">
            <v>North Lamar ISD2020Property</v>
          </cell>
          <cell r="B334">
            <v>1</v>
          </cell>
          <cell r="C334">
            <v>3</v>
          </cell>
          <cell r="D334">
            <v>206394.06</v>
          </cell>
          <cell r="E334">
            <v>231394.06</v>
          </cell>
          <cell r="F334">
            <v>3</v>
          </cell>
          <cell r="G334" t="str">
            <v>PEAT</v>
          </cell>
        </row>
        <row r="335">
          <cell r="A335" t="str">
            <v>North Lamar ISD2021AL</v>
          </cell>
          <cell r="B335">
            <v>1</v>
          </cell>
          <cell r="C335">
            <v>3</v>
          </cell>
          <cell r="D335">
            <v>1841.65</v>
          </cell>
          <cell r="E335">
            <v>1841.65</v>
          </cell>
          <cell r="F335">
            <v>3</v>
          </cell>
          <cell r="G335" t="str">
            <v>PEAT</v>
          </cell>
        </row>
        <row r="336">
          <cell r="A336" t="str">
            <v>North Lamar ISD2021GL</v>
          </cell>
          <cell r="B336">
            <v>1</v>
          </cell>
          <cell r="C336">
            <v>3</v>
          </cell>
          <cell r="D336">
            <v>0</v>
          </cell>
          <cell r="E336">
            <v>0</v>
          </cell>
          <cell r="F336">
            <v>3</v>
          </cell>
          <cell r="G336" t="str">
            <v>PEAT</v>
          </cell>
        </row>
        <row r="337">
          <cell r="A337" t="str">
            <v>North Lamar ISD2021Property</v>
          </cell>
          <cell r="B337">
            <v>1</v>
          </cell>
          <cell r="C337">
            <v>3</v>
          </cell>
          <cell r="D337">
            <v>0</v>
          </cell>
          <cell r="E337">
            <v>0</v>
          </cell>
          <cell r="F337">
            <v>3</v>
          </cell>
          <cell r="G337" t="str">
            <v>PEAT</v>
          </cell>
        </row>
        <row r="338">
          <cell r="A338" t="str">
            <v>Northside ISD (Vernon)2021APD</v>
          </cell>
          <cell r="B338">
            <v>1</v>
          </cell>
          <cell r="C338">
            <v>3</v>
          </cell>
          <cell r="D338">
            <v>3491.72</v>
          </cell>
          <cell r="E338">
            <v>3991.72</v>
          </cell>
          <cell r="F338">
            <v>3</v>
          </cell>
          <cell r="G338" t="str">
            <v>PEAT</v>
          </cell>
        </row>
        <row r="339">
          <cell r="A339" t="str">
            <v>Northside ISD (Vernon)2021Property</v>
          </cell>
          <cell r="B339">
            <v>1</v>
          </cell>
          <cell r="C339">
            <v>3</v>
          </cell>
          <cell r="D339">
            <v>76022.5</v>
          </cell>
          <cell r="E339">
            <v>81022.5</v>
          </cell>
          <cell r="F339">
            <v>3</v>
          </cell>
          <cell r="G339" t="str">
            <v>PEAT</v>
          </cell>
        </row>
        <row r="340">
          <cell r="A340" t="str">
            <v>Overton ISD2017AL</v>
          </cell>
          <cell r="B340">
            <v>1</v>
          </cell>
          <cell r="C340">
            <v>3</v>
          </cell>
          <cell r="D340">
            <v>3608.14</v>
          </cell>
          <cell r="E340">
            <v>3608.14</v>
          </cell>
          <cell r="F340">
            <v>3</v>
          </cell>
          <cell r="G340" t="str">
            <v>PEAT</v>
          </cell>
        </row>
        <row r="341">
          <cell r="A341" t="str">
            <v>Overton ISD2017Property</v>
          </cell>
          <cell r="B341">
            <v>1</v>
          </cell>
          <cell r="C341">
            <v>3</v>
          </cell>
          <cell r="D341">
            <v>7997</v>
          </cell>
          <cell r="E341">
            <v>8997</v>
          </cell>
          <cell r="F341">
            <v>3</v>
          </cell>
          <cell r="G341" t="str">
            <v>PEAT</v>
          </cell>
        </row>
        <row r="342">
          <cell r="A342" t="str">
            <v>Overton ISD2018Property</v>
          </cell>
          <cell r="B342">
            <v>1</v>
          </cell>
          <cell r="C342">
            <v>3</v>
          </cell>
          <cell r="D342">
            <v>0</v>
          </cell>
          <cell r="E342">
            <v>0</v>
          </cell>
          <cell r="F342">
            <v>3</v>
          </cell>
          <cell r="G342" t="str">
            <v>PEAT</v>
          </cell>
        </row>
        <row r="343">
          <cell r="A343" t="str">
            <v>Overton ISD2019Property</v>
          </cell>
          <cell r="B343">
            <v>1</v>
          </cell>
          <cell r="C343">
            <v>3</v>
          </cell>
          <cell r="D343">
            <v>782.09</v>
          </cell>
          <cell r="E343">
            <v>782.09</v>
          </cell>
          <cell r="F343">
            <v>3</v>
          </cell>
          <cell r="G343" t="str">
            <v>PEAT</v>
          </cell>
        </row>
        <row r="344">
          <cell r="A344" t="str">
            <v>Overton ISD2021AL</v>
          </cell>
          <cell r="B344">
            <v>1</v>
          </cell>
          <cell r="C344">
            <v>3</v>
          </cell>
          <cell r="D344">
            <v>8861.81</v>
          </cell>
          <cell r="E344">
            <v>8861.81</v>
          </cell>
          <cell r="F344">
            <v>3</v>
          </cell>
          <cell r="G344" t="str">
            <v>PEAT</v>
          </cell>
        </row>
        <row r="345">
          <cell r="A345" t="str">
            <v>Overton ISD2021GL</v>
          </cell>
          <cell r="B345">
            <v>1</v>
          </cell>
          <cell r="C345">
            <v>3</v>
          </cell>
          <cell r="D345">
            <v>0</v>
          </cell>
          <cell r="E345">
            <v>0</v>
          </cell>
          <cell r="F345">
            <v>3</v>
          </cell>
          <cell r="G345" t="str">
            <v>PEAT</v>
          </cell>
        </row>
        <row r="346">
          <cell r="A346" t="str">
            <v>Panther Creek CISD2020GL</v>
          </cell>
          <cell r="B346">
            <v>1</v>
          </cell>
          <cell r="C346">
            <v>3</v>
          </cell>
          <cell r="D346">
            <v>2500</v>
          </cell>
          <cell r="E346">
            <v>2500</v>
          </cell>
          <cell r="F346">
            <v>3</v>
          </cell>
          <cell r="G346" t="str">
            <v>PEAT</v>
          </cell>
        </row>
        <row r="347">
          <cell r="A347" t="str">
            <v>Paris ISD2017AL</v>
          </cell>
          <cell r="B347">
            <v>3</v>
          </cell>
          <cell r="C347">
            <v>18</v>
          </cell>
          <cell r="D347">
            <v>16866</v>
          </cell>
          <cell r="E347">
            <v>16866</v>
          </cell>
          <cell r="F347">
            <v>6</v>
          </cell>
          <cell r="G347" t="str">
            <v>TREA</v>
          </cell>
        </row>
        <row r="348">
          <cell r="A348" t="str">
            <v>Paris ISD2017APD</v>
          </cell>
          <cell r="B348">
            <v>1</v>
          </cell>
          <cell r="C348">
            <v>6</v>
          </cell>
          <cell r="D348">
            <v>2004</v>
          </cell>
          <cell r="E348">
            <v>2004</v>
          </cell>
          <cell r="F348">
            <v>6</v>
          </cell>
          <cell r="G348" t="str">
            <v>TREA</v>
          </cell>
        </row>
        <row r="349">
          <cell r="A349" t="str">
            <v>Paris ISD2018AL</v>
          </cell>
          <cell r="B349">
            <v>2</v>
          </cell>
          <cell r="C349">
            <v>12</v>
          </cell>
          <cell r="D349">
            <v>10568</v>
          </cell>
          <cell r="E349">
            <v>10568</v>
          </cell>
          <cell r="F349">
            <v>6</v>
          </cell>
          <cell r="G349" t="str">
            <v>TREA</v>
          </cell>
        </row>
        <row r="350">
          <cell r="A350" t="str">
            <v>Paris ISD2019AL</v>
          </cell>
          <cell r="B350">
            <v>4</v>
          </cell>
          <cell r="C350">
            <v>12</v>
          </cell>
          <cell r="D350">
            <v>19728.71</v>
          </cell>
          <cell r="E350">
            <v>35988.71</v>
          </cell>
          <cell r="F350">
            <v>3</v>
          </cell>
          <cell r="G350" t="str">
            <v>PEAT</v>
          </cell>
        </row>
        <row r="351">
          <cell r="A351" t="str">
            <v>Paris ISD2020ELL</v>
          </cell>
          <cell r="B351">
            <v>1</v>
          </cell>
          <cell r="C351">
            <v>3</v>
          </cell>
          <cell r="D351">
            <v>13750</v>
          </cell>
          <cell r="E351">
            <v>15760.5</v>
          </cell>
          <cell r="F351">
            <v>3</v>
          </cell>
          <cell r="G351" t="str">
            <v>PEAT</v>
          </cell>
        </row>
        <row r="352">
          <cell r="A352" t="str">
            <v>Paris ISD2020Property</v>
          </cell>
          <cell r="B352">
            <v>2</v>
          </cell>
          <cell r="C352">
            <v>6</v>
          </cell>
          <cell r="D352">
            <v>114476.13</v>
          </cell>
          <cell r="E352">
            <v>164476.13</v>
          </cell>
          <cell r="F352">
            <v>3</v>
          </cell>
          <cell r="G352" t="str">
            <v>PEAT</v>
          </cell>
        </row>
        <row r="353">
          <cell r="A353" t="str">
            <v>Paris ISD2021AL</v>
          </cell>
          <cell r="B353">
            <v>2</v>
          </cell>
          <cell r="C353">
            <v>6</v>
          </cell>
          <cell r="D353">
            <v>7268.86</v>
          </cell>
          <cell r="E353">
            <v>8724.74</v>
          </cell>
          <cell r="F353">
            <v>3</v>
          </cell>
          <cell r="G353" t="str">
            <v>PEAT</v>
          </cell>
        </row>
        <row r="354">
          <cell r="A354" t="str">
            <v>Paris ISD2021APD</v>
          </cell>
          <cell r="B354">
            <v>1</v>
          </cell>
          <cell r="C354">
            <v>3</v>
          </cell>
          <cell r="D354">
            <v>0</v>
          </cell>
          <cell r="E354">
            <v>0</v>
          </cell>
          <cell r="F354">
            <v>3</v>
          </cell>
          <cell r="G354" t="str">
            <v>PEAT</v>
          </cell>
        </row>
        <row r="355">
          <cell r="A355" t="str">
            <v>Paris ISD2021ELL</v>
          </cell>
          <cell r="B355">
            <v>1</v>
          </cell>
          <cell r="C355">
            <v>3</v>
          </cell>
          <cell r="D355">
            <v>1250</v>
          </cell>
          <cell r="E355">
            <v>1250</v>
          </cell>
          <cell r="F355">
            <v>3</v>
          </cell>
          <cell r="G355" t="str">
            <v>PEAT</v>
          </cell>
        </row>
        <row r="356">
          <cell r="A356" t="str">
            <v>Petrolia CISD2018AL</v>
          </cell>
          <cell r="B356">
            <v>1</v>
          </cell>
          <cell r="C356">
            <v>3</v>
          </cell>
          <cell r="D356">
            <v>15604.93</v>
          </cell>
          <cell r="E356">
            <v>15604.93</v>
          </cell>
          <cell r="F356">
            <v>3</v>
          </cell>
          <cell r="G356" t="str">
            <v>PEAT</v>
          </cell>
        </row>
        <row r="357">
          <cell r="A357" t="str">
            <v>Petrolia CISD2018APD</v>
          </cell>
          <cell r="B357">
            <v>1</v>
          </cell>
          <cell r="C357">
            <v>3</v>
          </cell>
          <cell r="D357">
            <v>0</v>
          </cell>
          <cell r="E357">
            <v>0</v>
          </cell>
          <cell r="F357">
            <v>3</v>
          </cell>
          <cell r="G357" t="str">
            <v>PEAT</v>
          </cell>
        </row>
        <row r="358">
          <cell r="A358" t="str">
            <v>Petrolia CISD2019Property</v>
          </cell>
          <cell r="B358">
            <v>1</v>
          </cell>
          <cell r="C358">
            <v>3</v>
          </cell>
          <cell r="D358">
            <v>3914263.45</v>
          </cell>
          <cell r="E358">
            <v>4559241.3499999996</v>
          </cell>
          <cell r="F358">
            <v>3</v>
          </cell>
          <cell r="G358" t="str">
            <v>PEAT</v>
          </cell>
        </row>
        <row r="359">
          <cell r="A359" t="str">
            <v>Petrolia CISD2021ELL</v>
          </cell>
          <cell r="B359">
            <v>1</v>
          </cell>
          <cell r="C359">
            <v>3</v>
          </cell>
          <cell r="D359">
            <v>1250</v>
          </cell>
          <cell r="E359">
            <v>1250</v>
          </cell>
          <cell r="F359">
            <v>3</v>
          </cell>
          <cell r="G359" t="str">
            <v>PEAT</v>
          </cell>
        </row>
        <row r="360">
          <cell r="A360" t="str">
            <v>Pottsboro ISD2017AL</v>
          </cell>
          <cell r="B360">
            <v>3</v>
          </cell>
          <cell r="C360">
            <v>9</v>
          </cell>
          <cell r="D360">
            <v>12837.35</v>
          </cell>
          <cell r="E360">
            <v>12837.35</v>
          </cell>
          <cell r="F360">
            <v>3</v>
          </cell>
          <cell r="G360" t="str">
            <v>PEAT</v>
          </cell>
        </row>
        <row r="361">
          <cell r="A361" t="str">
            <v>Pottsboro ISD2017APD</v>
          </cell>
          <cell r="B361">
            <v>1</v>
          </cell>
          <cell r="C361">
            <v>3</v>
          </cell>
          <cell r="D361">
            <v>20032.600000000002</v>
          </cell>
          <cell r="E361">
            <v>21032.6</v>
          </cell>
          <cell r="F361">
            <v>3</v>
          </cell>
          <cell r="G361" t="str">
            <v>PEAT</v>
          </cell>
        </row>
        <row r="362">
          <cell r="A362" t="str">
            <v>Pottsboro ISD2017GL</v>
          </cell>
          <cell r="B362">
            <v>2</v>
          </cell>
          <cell r="C362">
            <v>6</v>
          </cell>
          <cell r="D362">
            <v>9.8000000000000007</v>
          </cell>
          <cell r="E362">
            <v>9.8000000000000007</v>
          </cell>
          <cell r="F362">
            <v>3</v>
          </cell>
          <cell r="G362" t="str">
            <v>PEAT</v>
          </cell>
        </row>
        <row r="363">
          <cell r="A363" t="str">
            <v>Pottsboro ISD2018AL</v>
          </cell>
          <cell r="B363">
            <v>2</v>
          </cell>
          <cell r="C363">
            <v>6</v>
          </cell>
          <cell r="D363">
            <v>4229.12</v>
          </cell>
          <cell r="E363">
            <v>4229.12</v>
          </cell>
          <cell r="F363">
            <v>3</v>
          </cell>
          <cell r="G363" t="str">
            <v>PEAT</v>
          </cell>
        </row>
        <row r="364">
          <cell r="A364" t="str">
            <v>Pottsboro ISD2018GL</v>
          </cell>
          <cell r="B364">
            <v>2</v>
          </cell>
          <cell r="C364">
            <v>6</v>
          </cell>
          <cell r="D364">
            <v>0</v>
          </cell>
          <cell r="E364">
            <v>0</v>
          </cell>
          <cell r="F364">
            <v>3</v>
          </cell>
          <cell r="G364" t="str">
            <v>PEAT</v>
          </cell>
        </row>
        <row r="365">
          <cell r="A365" t="str">
            <v>Pottsboro ISD2019Property</v>
          </cell>
          <cell r="B365">
            <v>1</v>
          </cell>
          <cell r="C365">
            <v>3</v>
          </cell>
          <cell r="D365">
            <v>82721.939999999988</v>
          </cell>
          <cell r="E365">
            <v>97721.94</v>
          </cell>
          <cell r="F365">
            <v>3</v>
          </cell>
          <cell r="G365" t="str">
            <v>PEAT</v>
          </cell>
        </row>
        <row r="366">
          <cell r="A366" t="str">
            <v>Pottsboro ISD2020APD</v>
          </cell>
          <cell r="B366">
            <v>1</v>
          </cell>
          <cell r="C366">
            <v>3</v>
          </cell>
          <cell r="D366">
            <v>7770.5</v>
          </cell>
          <cell r="E366">
            <v>8770.5</v>
          </cell>
          <cell r="F366">
            <v>3</v>
          </cell>
          <cell r="G366" t="str">
            <v>PEAT</v>
          </cell>
        </row>
        <row r="367">
          <cell r="A367" t="str">
            <v>Pottsboro ISD2020Property</v>
          </cell>
          <cell r="B367">
            <v>1</v>
          </cell>
          <cell r="C367">
            <v>3</v>
          </cell>
          <cell r="D367">
            <v>86245.61</v>
          </cell>
          <cell r="E367">
            <v>101245.61</v>
          </cell>
          <cell r="F367">
            <v>3</v>
          </cell>
          <cell r="G367" t="str">
            <v>PEAT</v>
          </cell>
        </row>
        <row r="368">
          <cell r="A368" t="str">
            <v>Pottsboro ISD2021AL</v>
          </cell>
          <cell r="B368">
            <v>1</v>
          </cell>
          <cell r="C368">
            <v>3</v>
          </cell>
          <cell r="D368">
            <v>5991.82</v>
          </cell>
          <cell r="E368">
            <v>5991.82</v>
          </cell>
          <cell r="F368">
            <v>3</v>
          </cell>
          <cell r="G368" t="str">
            <v>PEAT</v>
          </cell>
        </row>
        <row r="369">
          <cell r="A369" t="str">
            <v>Quanah ISD2017APD</v>
          </cell>
          <cell r="B369">
            <v>1</v>
          </cell>
          <cell r="C369">
            <v>7</v>
          </cell>
          <cell r="D369">
            <v>27585.26</v>
          </cell>
          <cell r="E369">
            <v>27585.26</v>
          </cell>
          <cell r="F369">
            <v>7</v>
          </cell>
          <cell r="G369" t="str">
            <v>WTRCA</v>
          </cell>
        </row>
        <row r="370">
          <cell r="A370" t="str">
            <v>Quanah ISD2017Property</v>
          </cell>
          <cell r="B370">
            <v>1</v>
          </cell>
          <cell r="C370">
            <v>7</v>
          </cell>
          <cell r="D370">
            <v>8674.58</v>
          </cell>
          <cell r="E370">
            <v>8674.58</v>
          </cell>
          <cell r="F370">
            <v>7</v>
          </cell>
          <cell r="G370" t="str">
            <v>WTRCA</v>
          </cell>
        </row>
        <row r="371">
          <cell r="A371" t="str">
            <v>Quanah ISD2018APD</v>
          </cell>
          <cell r="B371">
            <v>2</v>
          </cell>
          <cell r="C371">
            <v>6</v>
          </cell>
          <cell r="D371">
            <v>15427.009999999998</v>
          </cell>
          <cell r="E371">
            <v>17427.010000000002</v>
          </cell>
          <cell r="F371">
            <v>3</v>
          </cell>
          <cell r="G371" t="str">
            <v>PEAT</v>
          </cell>
        </row>
        <row r="372">
          <cell r="A372" t="str">
            <v>Quanah ISD2018Property</v>
          </cell>
          <cell r="B372">
            <v>1</v>
          </cell>
          <cell r="C372">
            <v>3</v>
          </cell>
          <cell r="D372">
            <v>59502.02</v>
          </cell>
          <cell r="E372">
            <v>59752.02</v>
          </cell>
          <cell r="F372">
            <v>3</v>
          </cell>
          <cell r="G372" t="str">
            <v>PEAT</v>
          </cell>
        </row>
        <row r="373">
          <cell r="A373" t="str">
            <v>Quanah ISD2019AL</v>
          </cell>
          <cell r="B373">
            <v>2</v>
          </cell>
          <cell r="C373">
            <v>6</v>
          </cell>
          <cell r="D373">
            <v>9387.1299999999992</v>
          </cell>
          <cell r="E373">
            <v>44387.130000000005</v>
          </cell>
          <cell r="F373">
            <v>3</v>
          </cell>
          <cell r="G373" t="str">
            <v>PEAT</v>
          </cell>
        </row>
        <row r="374">
          <cell r="A374" t="str">
            <v>Quanah ISD2019APD</v>
          </cell>
          <cell r="B374">
            <v>1</v>
          </cell>
          <cell r="C374">
            <v>3</v>
          </cell>
          <cell r="D374">
            <v>4361.63</v>
          </cell>
          <cell r="E374">
            <v>5161.63</v>
          </cell>
          <cell r="F374">
            <v>3</v>
          </cell>
          <cell r="G374" t="str">
            <v>PEAT</v>
          </cell>
        </row>
        <row r="375">
          <cell r="A375" t="str">
            <v>Quanah ISD2019Property</v>
          </cell>
          <cell r="B375">
            <v>1</v>
          </cell>
          <cell r="C375">
            <v>3</v>
          </cell>
          <cell r="D375">
            <v>1465.8</v>
          </cell>
          <cell r="E375">
            <v>1465.8</v>
          </cell>
          <cell r="F375">
            <v>3</v>
          </cell>
          <cell r="G375" t="str">
            <v>PEAT</v>
          </cell>
        </row>
        <row r="376">
          <cell r="A376" t="str">
            <v>Robert Lee ISD2017APD</v>
          </cell>
          <cell r="B376">
            <v>1</v>
          </cell>
          <cell r="C376">
            <v>6</v>
          </cell>
          <cell r="D376">
            <v>2453</v>
          </cell>
          <cell r="E376">
            <v>2453</v>
          </cell>
          <cell r="F376">
            <v>6</v>
          </cell>
          <cell r="G376" t="str">
            <v>TREA</v>
          </cell>
        </row>
        <row r="377">
          <cell r="A377" t="str">
            <v>Robert Lee ISD2017Property</v>
          </cell>
          <cell r="B377">
            <v>1</v>
          </cell>
          <cell r="C377">
            <v>6</v>
          </cell>
          <cell r="D377">
            <v>1092</v>
          </cell>
          <cell r="E377">
            <v>1092</v>
          </cell>
          <cell r="F377">
            <v>6</v>
          </cell>
          <cell r="G377" t="str">
            <v>TREA</v>
          </cell>
        </row>
        <row r="378">
          <cell r="A378" t="str">
            <v>Robert Lee ISD2019AL</v>
          </cell>
          <cell r="B378">
            <v>1</v>
          </cell>
          <cell r="C378">
            <v>6</v>
          </cell>
          <cell r="D378">
            <v>6830</v>
          </cell>
          <cell r="E378">
            <v>6830</v>
          </cell>
          <cell r="F378">
            <v>6</v>
          </cell>
          <cell r="G378" t="str">
            <v>TREA</v>
          </cell>
        </row>
        <row r="379">
          <cell r="A379" t="str">
            <v>Robert Lee ISD2021APD</v>
          </cell>
          <cell r="B379">
            <v>2</v>
          </cell>
          <cell r="C379">
            <v>6</v>
          </cell>
          <cell r="D379">
            <v>5239.2299999999996</v>
          </cell>
          <cell r="E379">
            <v>7239.23</v>
          </cell>
          <cell r="F379">
            <v>3</v>
          </cell>
          <cell r="G379" t="str">
            <v>PEAT</v>
          </cell>
        </row>
        <row r="380">
          <cell r="A380" t="str">
            <v>S&amp;S Consolidated ISD2017AL</v>
          </cell>
          <cell r="B380">
            <v>4</v>
          </cell>
          <cell r="C380">
            <v>12</v>
          </cell>
          <cell r="D380">
            <v>25557.09</v>
          </cell>
          <cell r="E380">
            <v>25557.09</v>
          </cell>
          <cell r="F380">
            <v>3</v>
          </cell>
          <cell r="G380" t="str">
            <v>PEAT</v>
          </cell>
        </row>
        <row r="381">
          <cell r="A381" t="str">
            <v>Santa Anna ISD2019Property</v>
          </cell>
          <cell r="B381">
            <v>1</v>
          </cell>
          <cell r="C381">
            <v>3</v>
          </cell>
          <cell r="D381">
            <v>15761.95</v>
          </cell>
          <cell r="E381">
            <v>25761.95</v>
          </cell>
          <cell r="F381">
            <v>3</v>
          </cell>
          <cell r="G381" t="str">
            <v>PEAT</v>
          </cell>
        </row>
        <row r="382">
          <cell r="A382" t="str">
            <v>Santa Anna ISD2021APD</v>
          </cell>
          <cell r="B382">
            <v>1</v>
          </cell>
          <cell r="C382">
            <v>3</v>
          </cell>
          <cell r="D382">
            <v>0</v>
          </cell>
          <cell r="E382">
            <v>5050</v>
          </cell>
          <cell r="F382">
            <v>3</v>
          </cell>
          <cell r="G382" t="str">
            <v>PEAT</v>
          </cell>
        </row>
        <row r="383">
          <cell r="A383" t="str">
            <v>Santo ISD2019AL</v>
          </cell>
          <cell r="B383">
            <v>2</v>
          </cell>
          <cell r="C383">
            <v>4</v>
          </cell>
          <cell r="D383">
            <v>2289.5700000000002</v>
          </cell>
          <cell r="E383">
            <v>2289.5700000000002</v>
          </cell>
          <cell r="F383">
            <v>2</v>
          </cell>
          <cell r="G383" t="str">
            <v>Markel</v>
          </cell>
        </row>
        <row r="384">
          <cell r="A384" t="str">
            <v>Sonora ISD2017Property</v>
          </cell>
          <cell r="B384">
            <v>1</v>
          </cell>
          <cell r="C384">
            <v>5</v>
          </cell>
          <cell r="D384">
            <v>2736</v>
          </cell>
          <cell r="E384">
            <v>2736</v>
          </cell>
          <cell r="F384">
            <v>5</v>
          </cell>
          <cell r="G384" t="str">
            <v>TPS</v>
          </cell>
        </row>
        <row r="385">
          <cell r="A385" t="str">
            <v>Sonora ISD2018AL</v>
          </cell>
          <cell r="B385">
            <v>1</v>
          </cell>
          <cell r="C385">
            <v>6</v>
          </cell>
          <cell r="D385">
            <v>0</v>
          </cell>
          <cell r="E385">
            <v>0</v>
          </cell>
          <cell r="F385">
            <v>6</v>
          </cell>
          <cell r="G385" t="str">
            <v>TREA</v>
          </cell>
        </row>
        <row r="386">
          <cell r="A386" t="str">
            <v>Sonora ISD2021AL</v>
          </cell>
          <cell r="B386">
            <v>1</v>
          </cell>
          <cell r="C386">
            <v>3</v>
          </cell>
          <cell r="D386">
            <v>2943.55</v>
          </cell>
          <cell r="E386">
            <v>2943.55</v>
          </cell>
          <cell r="F386">
            <v>3</v>
          </cell>
          <cell r="G386" t="str">
            <v>PEAT</v>
          </cell>
        </row>
        <row r="387">
          <cell r="A387" t="str">
            <v>Sonora ISD2021APD</v>
          </cell>
          <cell r="B387">
            <v>1</v>
          </cell>
          <cell r="C387">
            <v>3</v>
          </cell>
          <cell r="D387">
            <v>2036.41</v>
          </cell>
          <cell r="E387">
            <v>3036.41</v>
          </cell>
          <cell r="F387">
            <v>3</v>
          </cell>
          <cell r="G387" t="str">
            <v>PEAT</v>
          </cell>
        </row>
        <row r="388">
          <cell r="A388" t="str">
            <v>Sonora ISD2021Property</v>
          </cell>
          <cell r="B388">
            <v>2</v>
          </cell>
          <cell r="C388">
            <v>6</v>
          </cell>
          <cell r="D388">
            <v>0</v>
          </cell>
          <cell r="E388">
            <v>20107.25</v>
          </cell>
          <cell r="F388">
            <v>3</v>
          </cell>
          <cell r="G388" t="str">
            <v>PEAT</v>
          </cell>
        </row>
        <row r="389">
          <cell r="A389" t="str">
            <v>Southland ISD2017Property</v>
          </cell>
          <cell r="B389">
            <v>1</v>
          </cell>
          <cell r="C389">
            <v>3</v>
          </cell>
          <cell r="D389">
            <v>5409.76</v>
          </cell>
          <cell r="E389">
            <v>10409.76</v>
          </cell>
          <cell r="F389">
            <v>3</v>
          </cell>
          <cell r="G389" t="str">
            <v>PEAT</v>
          </cell>
        </row>
        <row r="390">
          <cell r="A390" t="str">
            <v>Southland ISD2020Property</v>
          </cell>
          <cell r="B390">
            <v>1</v>
          </cell>
          <cell r="C390">
            <v>3</v>
          </cell>
          <cell r="D390">
            <v>60582.39</v>
          </cell>
          <cell r="E390">
            <v>65582.39</v>
          </cell>
          <cell r="F390">
            <v>3</v>
          </cell>
          <cell r="G390" t="str">
            <v>PEAT</v>
          </cell>
        </row>
        <row r="391">
          <cell r="A391" t="str">
            <v>Spearman ISD2020Property</v>
          </cell>
          <cell r="B391">
            <v>1</v>
          </cell>
          <cell r="C391">
            <v>3</v>
          </cell>
          <cell r="D391">
            <v>0</v>
          </cell>
          <cell r="E391">
            <v>0</v>
          </cell>
          <cell r="F391">
            <v>3</v>
          </cell>
          <cell r="G391" t="str">
            <v>PEAT</v>
          </cell>
        </row>
        <row r="392">
          <cell r="A392" t="str">
            <v>Stanton ISD2017AL</v>
          </cell>
          <cell r="B392">
            <v>1</v>
          </cell>
          <cell r="C392">
            <v>3</v>
          </cell>
          <cell r="D392">
            <v>2305.4900000000002</v>
          </cell>
          <cell r="E392">
            <v>2305.4899999999998</v>
          </cell>
          <cell r="F392">
            <v>3</v>
          </cell>
          <cell r="G392" t="str">
            <v>PEAT</v>
          </cell>
        </row>
        <row r="393">
          <cell r="A393" t="str">
            <v>Stanton ISD2017APD</v>
          </cell>
          <cell r="B393">
            <v>1</v>
          </cell>
          <cell r="C393">
            <v>3</v>
          </cell>
          <cell r="D393">
            <v>0</v>
          </cell>
          <cell r="E393">
            <v>0</v>
          </cell>
          <cell r="F393">
            <v>3</v>
          </cell>
          <cell r="G393" t="str">
            <v>PEAT</v>
          </cell>
        </row>
        <row r="394">
          <cell r="A394" t="str">
            <v>Stanton ISD2018AL</v>
          </cell>
          <cell r="B394">
            <v>1</v>
          </cell>
          <cell r="C394">
            <v>3</v>
          </cell>
          <cell r="D394">
            <v>0</v>
          </cell>
          <cell r="E394">
            <v>0</v>
          </cell>
          <cell r="F394">
            <v>3</v>
          </cell>
          <cell r="G394" t="str">
            <v>PEAT</v>
          </cell>
        </row>
        <row r="395">
          <cell r="A395" t="str">
            <v>Stanton ISD2018ELL</v>
          </cell>
          <cell r="B395">
            <v>2</v>
          </cell>
          <cell r="C395">
            <v>6</v>
          </cell>
          <cell r="D395">
            <v>2500</v>
          </cell>
          <cell r="E395">
            <v>2500</v>
          </cell>
          <cell r="F395">
            <v>3</v>
          </cell>
          <cell r="G395" t="str">
            <v>PEAT</v>
          </cell>
        </row>
        <row r="396">
          <cell r="A396" t="str">
            <v>Stanton ISD2020APD</v>
          </cell>
          <cell r="B396">
            <v>1</v>
          </cell>
          <cell r="C396">
            <v>3</v>
          </cell>
          <cell r="D396">
            <v>11675.18</v>
          </cell>
          <cell r="E396">
            <v>1304.1800000000003</v>
          </cell>
          <cell r="F396">
            <v>3</v>
          </cell>
          <cell r="G396" t="str">
            <v>PEAT</v>
          </cell>
        </row>
        <row r="397">
          <cell r="A397" t="str">
            <v>Stanton ISD2020ELL</v>
          </cell>
          <cell r="B397">
            <v>1</v>
          </cell>
          <cell r="C397">
            <v>3</v>
          </cell>
          <cell r="D397">
            <v>1250</v>
          </cell>
          <cell r="E397">
            <v>1250</v>
          </cell>
          <cell r="F397">
            <v>3</v>
          </cell>
          <cell r="G397" t="str">
            <v>PEAT</v>
          </cell>
        </row>
        <row r="398">
          <cell r="A398" t="str">
            <v>Stanton ISD2020Property</v>
          </cell>
          <cell r="B398">
            <v>1</v>
          </cell>
          <cell r="C398">
            <v>3</v>
          </cell>
          <cell r="D398">
            <v>4654.13</v>
          </cell>
          <cell r="E398">
            <v>9654.130000000001</v>
          </cell>
          <cell r="F398">
            <v>3</v>
          </cell>
          <cell r="G398" t="str">
            <v>PEAT</v>
          </cell>
        </row>
        <row r="399">
          <cell r="A399" t="str">
            <v>Stanton ISD2021AL</v>
          </cell>
          <cell r="B399">
            <v>1</v>
          </cell>
          <cell r="C399">
            <v>3</v>
          </cell>
          <cell r="D399">
            <v>4784.51</v>
          </cell>
          <cell r="E399">
            <v>4784.51</v>
          </cell>
          <cell r="F399">
            <v>3</v>
          </cell>
          <cell r="G399" t="str">
            <v>PEAT</v>
          </cell>
        </row>
        <row r="400">
          <cell r="A400" t="str">
            <v>Stanton ISD2021APD</v>
          </cell>
          <cell r="B400">
            <v>4</v>
          </cell>
          <cell r="C400">
            <v>12</v>
          </cell>
          <cell r="D400">
            <v>38446.5</v>
          </cell>
          <cell r="E400">
            <v>45634.18</v>
          </cell>
          <cell r="F400">
            <v>3</v>
          </cell>
          <cell r="G400" t="str">
            <v>PEAT</v>
          </cell>
        </row>
        <row r="401">
          <cell r="A401" t="str">
            <v>Stanton ISD2021Property</v>
          </cell>
          <cell r="B401">
            <v>1</v>
          </cell>
          <cell r="C401">
            <v>3</v>
          </cell>
          <cell r="D401">
            <v>326.10000000000002</v>
          </cell>
          <cell r="E401">
            <v>326.10000000000002</v>
          </cell>
          <cell r="F401">
            <v>3</v>
          </cell>
          <cell r="G401" t="str">
            <v>PEAT</v>
          </cell>
        </row>
        <row r="402">
          <cell r="A402" t="str">
            <v>Trinidad ISD2018Property</v>
          </cell>
          <cell r="B402">
            <v>2</v>
          </cell>
          <cell r="C402">
            <v>6</v>
          </cell>
          <cell r="D402">
            <v>13938.05</v>
          </cell>
          <cell r="E402">
            <v>19188.05</v>
          </cell>
          <cell r="F402">
            <v>3</v>
          </cell>
          <cell r="G402" t="str">
            <v>PEAT</v>
          </cell>
        </row>
        <row r="403">
          <cell r="A403" t="str">
            <v>Trinidad ISD2019Property</v>
          </cell>
          <cell r="B403">
            <v>1</v>
          </cell>
          <cell r="C403">
            <v>3</v>
          </cell>
          <cell r="D403">
            <v>569.5</v>
          </cell>
          <cell r="E403">
            <v>569.5</v>
          </cell>
          <cell r="F403">
            <v>3</v>
          </cell>
          <cell r="G403" t="str">
            <v>PEAT</v>
          </cell>
        </row>
        <row r="404">
          <cell r="A404" t="str">
            <v>Trinidad ISD2020Property</v>
          </cell>
          <cell r="B404">
            <v>2</v>
          </cell>
          <cell r="C404">
            <v>6</v>
          </cell>
          <cell r="D404">
            <v>416.5</v>
          </cell>
          <cell r="E404">
            <v>416.5</v>
          </cell>
          <cell r="F404">
            <v>3</v>
          </cell>
          <cell r="G404" t="str">
            <v>PEAT</v>
          </cell>
        </row>
        <row r="405">
          <cell r="A405" t="str">
            <v>Trinidad ISD2021Property</v>
          </cell>
          <cell r="B405">
            <v>1</v>
          </cell>
          <cell r="C405">
            <v>3</v>
          </cell>
          <cell r="D405">
            <v>719.11</v>
          </cell>
          <cell r="E405">
            <v>719.11</v>
          </cell>
          <cell r="F405">
            <v>3</v>
          </cell>
          <cell r="G405" t="str">
            <v>PEAT</v>
          </cell>
        </row>
        <row r="406">
          <cell r="A406" t="str">
            <v>Trinity ISD2017AL</v>
          </cell>
          <cell r="B406">
            <v>3</v>
          </cell>
          <cell r="C406">
            <v>9</v>
          </cell>
          <cell r="D406">
            <v>21190.78</v>
          </cell>
          <cell r="E406">
            <v>20653.78</v>
          </cell>
          <cell r="F406">
            <v>3</v>
          </cell>
          <cell r="G406" t="str">
            <v>PEAT</v>
          </cell>
        </row>
        <row r="407">
          <cell r="A407" t="str">
            <v>Trinity ISD2017APD</v>
          </cell>
          <cell r="B407">
            <v>3</v>
          </cell>
          <cell r="C407">
            <v>9</v>
          </cell>
          <cell r="D407">
            <v>2736.6400000000003</v>
          </cell>
          <cell r="E407">
            <v>3736.64</v>
          </cell>
          <cell r="F407">
            <v>3</v>
          </cell>
          <cell r="G407" t="str">
            <v>PEAT</v>
          </cell>
        </row>
        <row r="408">
          <cell r="A408" t="str">
            <v>Trinity ISD2018AL</v>
          </cell>
          <cell r="B408">
            <v>3</v>
          </cell>
          <cell r="C408">
            <v>9</v>
          </cell>
          <cell r="D408">
            <v>7361.36</v>
          </cell>
          <cell r="E408">
            <v>7361.36</v>
          </cell>
          <cell r="F408">
            <v>3</v>
          </cell>
          <cell r="G408" t="str">
            <v>PEAT</v>
          </cell>
        </row>
        <row r="409">
          <cell r="A409" t="str">
            <v>Trinity ISD2018APD</v>
          </cell>
          <cell r="B409">
            <v>1</v>
          </cell>
          <cell r="C409">
            <v>3</v>
          </cell>
          <cell r="D409">
            <v>0</v>
          </cell>
          <cell r="E409">
            <v>0</v>
          </cell>
          <cell r="F409">
            <v>3</v>
          </cell>
          <cell r="G409" t="str">
            <v>PEAT</v>
          </cell>
        </row>
        <row r="410">
          <cell r="A410" t="str">
            <v>Trinity ISD2018ELL</v>
          </cell>
          <cell r="B410">
            <v>1</v>
          </cell>
          <cell r="C410">
            <v>3</v>
          </cell>
          <cell r="D410">
            <v>1250</v>
          </cell>
          <cell r="E410">
            <v>1250</v>
          </cell>
          <cell r="F410">
            <v>3</v>
          </cell>
          <cell r="G410" t="str">
            <v>PEAT</v>
          </cell>
        </row>
        <row r="411">
          <cell r="A411" t="str">
            <v>Trinity ISD2018Property</v>
          </cell>
          <cell r="B411">
            <v>1</v>
          </cell>
          <cell r="C411">
            <v>3</v>
          </cell>
          <cell r="D411">
            <v>1439.29</v>
          </cell>
          <cell r="E411">
            <v>1439.29</v>
          </cell>
          <cell r="F411">
            <v>3</v>
          </cell>
          <cell r="G411" t="str">
            <v>PEAT</v>
          </cell>
        </row>
        <row r="412">
          <cell r="A412" t="str">
            <v>Trinity ISD2019APD</v>
          </cell>
          <cell r="B412">
            <v>32</v>
          </cell>
          <cell r="C412">
            <v>96</v>
          </cell>
          <cell r="D412">
            <v>157891.70000000001</v>
          </cell>
          <cell r="E412">
            <v>158891.70000000001</v>
          </cell>
          <cell r="F412">
            <v>3</v>
          </cell>
          <cell r="G412" t="str">
            <v>PEAT</v>
          </cell>
        </row>
        <row r="413">
          <cell r="A413" t="str">
            <v>Trinity ISD2019GL</v>
          </cell>
          <cell r="B413">
            <v>1</v>
          </cell>
          <cell r="C413">
            <v>3</v>
          </cell>
          <cell r="D413">
            <v>954.75</v>
          </cell>
          <cell r="E413">
            <v>954.75</v>
          </cell>
          <cell r="F413">
            <v>3</v>
          </cell>
          <cell r="G413" t="str">
            <v>PEAT</v>
          </cell>
        </row>
        <row r="414">
          <cell r="A414" t="str">
            <v>Trinity ISD2019Property</v>
          </cell>
          <cell r="B414">
            <v>1</v>
          </cell>
          <cell r="C414">
            <v>3</v>
          </cell>
          <cell r="D414">
            <v>1481065.8900000001</v>
          </cell>
          <cell r="E414">
            <v>1827825.89</v>
          </cell>
          <cell r="F414">
            <v>3</v>
          </cell>
          <cell r="G414" t="str">
            <v>PEAT</v>
          </cell>
        </row>
        <row r="415">
          <cell r="A415" t="str">
            <v>Trinity ISD2020APD</v>
          </cell>
          <cell r="B415">
            <v>1</v>
          </cell>
          <cell r="C415">
            <v>3</v>
          </cell>
          <cell r="D415">
            <v>0</v>
          </cell>
          <cell r="E415">
            <v>0</v>
          </cell>
          <cell r="F415">
            <v>3</v>
          </cell>
          <cell r="G415" t="str">
            <v>PEAT</v>
          </cell>
        </row>
        <row r="416">
          <cell r="A416" t="str">
            <v>Trinity ISD2020Property</v>
          </cell>
          <cell r="B416">
            <v>1</v>
          </cell>
          <cell r="C416">
            <v>3</v>
          </cell>
          <cell r="D416">
            <v>20001.96</v>
          </cell>
          <cell r="E416">
            <v>30001.96</v>
          </cell>
          <cell r="F416">
            <v>3</v>
          </cell>
          <cell r="G416" t="str">
            <v>PEAT</v>
          </cell>
        </row>
        <row r="417">
          <cell r="A417" t="str">
            <v>Trinity ISD2021AL</v>
          </cell>
          <cell r="B417">
            <v>1</v>
          </cell>
          <cell r="C417">
            <v>3</v>
          </cell>
          <cell r="D417">
            <v>6856.5300000000007</v>
          </cell>
          <cell r="E417">
            <v>6856.53</v>
          </cell>
          <cell r="F417">
            <v>3</v>
          </cell>
          <cell r="G417" t="str">
            <v>PEAT</v>
          </cell>
        </row>
        <row r="418">
          <cell r="A418" t="str">
            <v>Trinity ISD2021APD</v>
          </cell>
          <cell r="B418">
            <v>1</v>
          </cell>
          <cell r="C418">
            <v>3</v>
          </cell>
          <cell r="D418">
            <v>0</v>
          </cell>
          <cell r="E418">
            <v>0</v>
          </cell>
          <cell r="F418">
            <v>3</v>
          </cell>
          <cell r="G418" t="str">
            <v>PEAT</v>
          </cell>
        </row>
        <row r="419">
          <cell r="A419" t="str">
            <v>Trinity Valley Community College2017AL</v>
          </cell>
          <cell r="B419">
            <v>2</v>
          </cell>
          <cell r="C419">
            <v>6</v>
          </cell>
          <cell r="D419">
            <v>8830.5300000000007</v>
          </cell>
          <cell r="E419">
            <v>8830.5300000000007</v>
          </cell>
          <cell r="F419">
            <v>3</v>
          </cell>
          <cell r="G419" t="str">
            <v>PEAT</v>
          </cell>
        </row>
        <row r="420">
          <cell r="A420" t="str">
            <v>Trinity Valley Community College2017APD</v>
          </cell>
          <cell r="B420">
            <v>4</v>
          </cell>
          <cell r="C420">
            <v>12</v>
          </cell>
          <cell r="D420">
            <v>14369.32</v>
          </cell>
          <cell r="E420">
            <v>14895.82</v>
          </cell>
          <cell r="F420">
            <v>3</v>
          </cell>
          <cell r="G420" t="str">
            <v>PEAT</v>
          </cell>
        </row>
        <row r="421">
          <cell r="A421" t="str">
            <v>Trinity Valley Community College2017Crime</v>
          </cell>
          <cell r="B421">
            <v>2</v>
          </cell>
          <cell r="C421">
            <v>6</v>
          </cell>
          <cell r="D421">
            <v>25633.4</v>
          </cell>
          <cell r="E421">
            <v>22888.300000000003</v>
          </cell>
          <cell r="F421">
            <v>3</v>
          </cell>
          <cell r="G421" t="str">
            <v>PEAT</v>
          </cell>
        </row>
        <row r="422">
          <cell r="A422" t="str">
            <v>Trinity Valley Community College2017ELL</v>
          </cell>
          <cell r="B422">
            <v>4</v>
          </cell>
          <cell r="C422">
            <v>12</v>
          </cell>
          <cell r="D422">
            <v>3789.1</v>
          </cell>
          <cell r="E422">
            <v>6289.1</v>
          </cell>
          <cell r="F422">
            <v>3</v>
          </cell>
          <cell r="G422" t="str">
            <v>PEAT</v>
          </cell>
        </row>
        <row r="423">
          <cell r="A423" t="str">
            <v>Trinity Valley Community College2017Property</v>
          </cell>
          <cell r="B423">
            <v>1</v>
          </cell>
          <cell r="C423">
            <v>3</v>
          </cell>
          <cell r="D423">
            <v>0</v>
          </cell>
          <cell r="E423">
            <v>0</v>
          </cell>
          <cell r="F423">
            <v>3</v>
          </cell>
          <cell r="G423" t="str">
            <v>PEAT</v>
          </cell>
        </row>
        <row r="424">
          <cell r="A424" t="str">
            <v>Trinity Valley Community College2018APD</v>
          </cell>
          <cell r="B424">
            <v>1</v>
          </cell>
          <cell r="C424">
            <v>3</v>
          </cell>
          <cell r="D424">
            <v>2926.89</v>
          </cell>
          <cell r="E424">
            <v>3426.89</v>
          </cell>
          <cell r="F424">
            <v>3</v>
          </cell>
          <cell r="G424" t="str">
            <v>PEAT</v>
          </cell>
        </row>
        <row r="425">
          <cell r="A425" t="str">
            <v>Trinity Valley Community College2018ELL</v>
          </cell>
          <cell r="B425">
            <v>1</v>
          </cell>
          <cell r="C425">
            <v>3</v>
          </cell>
          <cell r="D425">
            <v>0</v>
          </cell>
          <cell r="E425">
            <v>0</v>
          </cell>
          <cell r="F425">
            <v>3</v>
          </cell>
          <cell r="G425" t="str">
            <v>PEAT</v>
          </cell>
        </row>
        <row r="426">
          <cell r="A426" t="str">
            <v>Trinity Valley Community College2019AL</v>
          </cell>
          <cell r="B426">
            <v>1</v>
          </cell>
          <cell r="C426">
            <v>3</v>
          </cell>
          <cell r="D426">
            <v>2231.2199999999998</v>
          </cell>
          <cell r="E426">
            <v>2231.2199999999998</v>
          </cell>
          <cell r="F426">
            <v>3</v>
          </cell>
          <cell r="G426" t="str">
            <v>PEAT</v>
          </cell>
        </row>
        <row r="427">
          <cell r="A427" t="str">
            <v>Trinity Valley Community College2019APD</v>
          </cell>
          <cell r="B427">
            <v>3</v>
          </cell>
          <cell r="C427">
            <v>9</v>
          </cell>
          <cell r="D427">
            <v>7875.3200000000006</v>
          </cell>
          <cell r="E427">
            <v>9375.32</v>
          </cell>
          <cell r="F427">
            <v>3</v>
          </cell>
          <cell r="G427" t="str">
            <v>PEAT</v>
          </cell>
        </row>
        <row r="428">
          <cell r="A428" t="str">
            <v>Trinity Valley Community College2020APD</v>
          </cell>
          <cell r="B428">
            <v>1</v>
          </cell>
          <cell r="C428">
            <v>3</v>
          </cell>
          <cell r="D428">
            <v>5047.41</v>
          </cell>
          <cell r="E428">
            <v>5547.41</v>
          </cell>
          <cell r="F428">
            <v>3</v>
          </cell>
          <cell r="G428" t="str">
            <v>PEAT</v>
          </cell>
        </row>
        <row r="429">
          <cell r="A429" t="str">
            <v>Trinity Valley Community College2020ELL</v>
          </cell>
          <cell r="B429">
            <v>1</v>
          </cell>
          <cell r="C429">
            <v>3</v>
          </cell>
          <cell r="D429">
            <v>5680</v>
          </cell>
          <cell r="E429">
            <v>46250</v>
          </cell>
          <cell r="F429">
            <v>3</v>
          </cell>
          <cell r="G429" t="str">
            <v>PEAT</v>
          </cell>
        </row>
        <row r="430">
          <cell r="A430" t="str">
            <v>Trinity Valley Community College2020Property</v>
          </cell>
          <cell r="B430">
            <v>1</v>
          </cell>
          <cell r="C430">
            <v>3</v>
          </cell>
          <cell r="D430">
            <v>0</v>
          </cell>
          <cell r="E430">
            <v>0</v>
          </cell>
          <cell r="F430">
            <v>3</v>
          </cell>
          <cell r="G430" t="str">
            <v>PEAT</v>
          </cell>
        </row>
        <row r="431">
          <cell r="A431" t="str">
            <v>Trinity Valley Community College2021APD</v>
          </cell>
          <cell r="B431">
            <v>1</v>
          </cell>
          <cell r="C431">
            <v>3</v>
          </cell>
          <cell r="D431">
            <v>3884.07</v>
          </cell>
          <cell r="E431">
            <v>4384.07</v>
          </cell>
          <cell r="F431">
            <v>3</v>
          </cell>
          <cell r="G431" t="str">
            <v>PEAT</v>
          </cell>
        </row>
        <row r="432">
          <cell r="A432" t="str">
            <v>Trinity Valley Community College2021GL</v>
          </cell>
          <cell r="B432">
            <v>1</v>
          </cell>
          <cell r="C432">
            <v>3</v>
          </cell>
          <cell r="D432">
            <v>0</v>
          </cell>
          <cell r="E432">
            <v>0</v>
          </cell>
          <cell r="F432">
            <v>3</v>
          </cell>
          <cell r="G432" t="str">
            <v>PEAT</v>
          </cell>
        </row>
        <row r="433">
          <cell r="A433" t="str">
            <v>Troup ISD2017Property</v>
          </cell>
          <cell r="B433">
            <v>1</v>
          </cell>
          <cell r="C433">
            <v>3</v>
          </cell>
          <cell r="D433">
            <v>18643.23</v>
          </cell>
          <cell r="E433">
            <v>21143.23</v>
          </cell>
          <cell r="F433">
            <v>3</v>
          </cell>
          <cell r="G433" t="str">
            <v>PEAT</v>
          </cell>
        </row>
        <row r="434">
          <cell r="A434" t="str">
            <v>Troup ISD2018AL</v>
          </cell>
          <cell r="B434">
            <v>3</v>
          </cell>
          <cell r="C434">
            <v>9</v>
          </cell>
          <cell r="D434">
            <v>13828.109999999999</v>
          </cell>
          <cell r="E434">
            <v>13828.109999999999</v>
          </cell>
          <cell r="F434">
            <v>3</v>
          </cell>
          <cell r="G434" t="str">
            <v>PEAT</v>
          </cell>
        </row>
        <row r="435">
          <cell r="A435" t="str">
            <v>Troup ISD2018APD</v>
          </cell>
          <cell r="B435">
            <v>1</v>
          </cell>
          <cell r="C435">
            <v>3</v>
          </cell>
          <cell r="D435">
            <v>8781.6200000000008</v>
          </cell>
          <cell r="E435">
            <v>9281.6200000000008</v>
          </cell>
          <cell r="F435">
            <v>3</v>
          </cell>
          <cell r="G435" t="str">
            <v>PEAT</v>
          </cell>
        </row>
        <row r="436">
          <cell r="A436" t="str">
            <v>Troup ISD2020Property</v>
          </cell>
          <cell r="B436">
            <v>1</v>
          </cell>
          <cell r="C436">
            <v>3</v>
          </cell>
          <cell r="D436">
            <v>2360</v>
          </cell>
          <cell r="E436">
            <v>4860</v>
          </cell>
          <cell r="F436">
            <v>3</v>
          </cell>
          <cell r="G436" t="str">
            <v>PEAT</v>
          </cell>
        </row>
        <row r="437">
          <cell r="A437" t="str">
            <v>Troup ISD2021AL</v>
          </cell>
          <cell r="B437">
            <v>1</v>
          </cell>
          <cell r="C437">
            <v>3</v>
          </cell>
          <cell r="D437">
            <v>0</v>
          </cell>
          <cell r="E437">
            <v>0</v>
          </cell>
          <cell r="F437">
            <v>3</v>
          </cell>
          <cell r="G437" t="str">
            <v>PEAT</v>
          </cell>
        </row>
        <row r="438">
          <cell r="A438" t="str">
            <v>Turkey-Quitaque ISD2017AL</v>
          </cell>
          <cell r="B438">
            <v>1</v>
          </cell>
          <cell r="C438">
            <v>3</v>
          </cell>
          <cell r="D438">
            <v>1571.4699999999998</v>
          </cell>
          <cell r="E438">
            <v>1571.47</v>
          </cell>
          <cell r="F438">
            <v>3</v>
          </cell>
          <cell r="G438" t="str">
            <v>PEAT</v>
          </cell>
        </row>
        <row r="439">
          <cell r="A439" t="str">
            <v>Turkey-Quitaque ISD2020Property</v>
          </cell>
          <cell r="B439">
            <v>2</v>
          </cell>
          <cell r="C439">
            <v>6</v>
          </cell>
          <cell r="D439">
            <v>35656.020000000004</v>
          </cell>
          <cell r="E439">
            <v>41156.020000000004</v>
          </cell>
          <cell r="F439">
            <v>3</v>
          </cell>
          <cell r="G439" t="str">
            <v>PEAT</v>
          </cell>
        </row>
        <row r="440">
          <cell r="A440" t="str">
            <v>Tyler Jr College2017AL</v>
          </cell>
          <cell r="B440">
            <v>3</v>
          </cell>
          <cell r="C440">
            <v>9</v>
          </cell>
          <cell r="D440">
            <v>7772.8099999999995</v>
          </cell>
          <cell r="E440">
            <v>7772.8099999999995</v>
          </cell>
          <cell r="F440">
            <v>3</v>
          </cell>
          <cell r="G440" t="str">
            <v>PEAT</v>
          </cell>
        </row>
        <row r="441">
          <cell r="A441" t="str">
            <v>Tyler Jr College2018Property</v>
          </cell>
          <cell r="B441">
            <v>2</v>
          </cell>
          <cell r="C441">
            <v>6</v>
          </cell>
          <cell r="D441">
            <v>0</v>
          </cell>
          <cell r="E441">
            <v>0</v>
          </cell>
          <cell r="F441">
            <v>3</v>
          </cell>
          <cell r="G441" t="str">
            <v>PEAT</v>
          </cell>
        </row>
        <row r="442">
          <cell r="A442" t="str">
            <v>Tyler Jr College2019Property</v>
          </cell>
          <cell r="B442">
            <v>1</v>
          </cell>
          <cell r="C442">
            <v>3</v>
          </cell>
          <cell r="D442">
            <v>0</v>
          </cell>
          <cell r="E442">
            <v>0</v>
          </cell>
          <cell r="F442">
            <v>3</v>
          </cell>
          <cell r="G442" t="str">
            <v>PEAT</v>
          </cell>
        </row>
        <row r="443">
          <cell r="A443" t="str">
            <v>Tyler Jr College2020AL</v>
          </cell>
          <cell r="B443">
            <v>1</v>
          </cell>
          <cell r="C443">
            <v>3</v>
          </cell>
          <cell r="D443">
            <v>5593.58</v>
          </cell>
          <cell r="E443">
            <v>5593.58</v>
          </cell>
          <cell r="F443">
            <v>3</v>
          </cell>
          <cell r="G443" t="str">
            <v>PEAT</v>
          </cell>
        </row>
        <row r="444">
          <cell r="A444" t="str">
            <v>Tyler Jr College2020APD</v>
          </cell>
          <cell r="B444">
            <v>1</v>
          </cell>
          <cell r="C444">
            <v>3</v>
          </cell>
          <cell r="D444">
            <v>3343.09</v>
          </cell>
          <cell r="E444">
            <v>4343.09</v>
          </cell>
          <cell r="F444">
            <v>3</v>
          </cell>
          <cell r="G444" t="str">
            <v>PEAT</v>
          </cell>
        </row>
        <row r="445">
          <cell r="A445" t="str">
            <v>Tyler Jr College2020LEL</v>
          </cell>
          <cell r="B445">
            <v>1</v>
          </cell>
          <cell r="C445">
            <v>3</v>
          </cell>
          <cell r="D445">
            <v>0</v>
          </cell>
          <cell r="E445">
            <v>0</v>
          </cell>
          <cell r="F445">
            <v>3</v>
          </cell>
          <cell r="G445" t="str">
            <v>PEAT</v>
          </cell>
        </row>
        <row r="446">
          <cell r="A446" t="str">
            <v>Tyler Jr College2020Property</v>
          </cell>
          <cell r="B446">
            <v>2</v>
          </cell>
          <cell r="C446">
            <v>6</v>
          </cell>
          <cell r="D446">
            <v>283959.94</v>
          </cell>
          <cell r="E446">
            <v>875025.85</v>
          </cell>
          <cell r="F446">
            <v>3</v>
          </cell>
          <cell r="G446" t="str">
            <v>PEAT</v>
          </cell>
        </row>
        <row r="447">
          <cell r="A447" t="str">
            <v>Tyler Jr College2021Property</v>
          </cell>
          <cell r="B447">
            <v>1</v>
          </cell>
          <cell r="C447">
            <v>3</v>
          </cell>
          <cell r="D447">
            <v>0</v>
          </cell>
          <cell r="E447">
            <v>250000</v>
          </cell>
          <cell r="F447">
            <v>3</v>
          </cell>
          <cell r="G447" t="str">
            <v>PEAT</v>
          </cell>
        </row>
        <row r="448">
          <cell r="A448" t="str">
            <v>Vernon ISD2018AL</v>
          </cell>
          <cell r="B448">
            <v>1</v>
          </cell>
          <cell r="C448">
            <v>3</v>
          </cell>
          <cell r="D448">
            <v>3297.08</v>
          </cell>
          <cell r="E448">
            <v>3297.08</v>
          </cell>
          <cell r="F448">
            <v>3</v>
          </cell>
          <cell r="G448" t="str">
            <v>PEAT</v>
          </cell>
        </row>
        <row r="449">
          <cell r="A449" t="str">
            <v>Vernon ISD2019AL</v>
          </cell>
          <cell r="B449">
            <v>1</v>
          </cell>
          <cell r="C449">
            <v>3</v>
          </cell>
          <cell r="D449">
            <v>6435.49</v>
          </cell>
          <cell r="E449">
            <v>5809.5</v>
          </cell>
          <cell r="F449">
            <v>3</v>
          </cell>
          <cell r="G449" t="str">
            <v>PEAT</v>
          </cell>
        </row>
        <row r="450">
          <cell r="A450" t="str">
            <v>Vernon ISD2019APD</v>
          </cell>
          <cell r="B450">
            <v>2</v>
          </cell>
          <cell r="C450">
            <v>6</v>
          </cell>
          <cell r="D450">
            <v>22506.649999999998</v>
          </cell>
          <cell r="E450">
            <v>23506.65</v>
          </cell>
          <cell r="F450">
            <v>3</v>
          </cell>
          <cell r="G450" t="str">
            <v>PEAT</v>
          </cell>
        </row>
        <row r="451">
          <cell r="A451" t="str">
            <v>Vernon ISD2019GL</v>
          </cell>
          <cell r="B451">
            <v>1</v>
          </cell>
          <cell r="C451">
            <v>3</v>
          </cell>
          <cell r="D451">
            <v>0</v>
          </cell>
          <cell r="E451">
            <v>0</v>
          </cell>
          <cell r="F451">
            <v>3</v>
          </cell>
          <cell r="G451" t="str">
            <v>PEAT</v>
          </cell>
        </row>
        <row r="452">
          <cell r="A452" t="str">
            <v>Vernon ISD2020GL</v>
          </cell>
          <cell r="B452">
            <v>5</v>
          </cell>
          <cell r="C452">
            <v>15</v>
          </cell>
          <cell r="D452">
            <v>6169.08</v>
          </cell>
          <cell r="E452">
            <v>6169.08</v>
          </cell>
          <cell r="F452">
            <v>3</v>
          </cell>
          <cell r="G452" t="str">
            <v>PEAT</v>
          </cell>
        </row>
        <row r="453">
          <cell r="A453" t="str">
            <v>Vernon ISD2020Property</v>
          </cell>
          <cell r="B453">
            <v>1</v>
          </cell>
          <cell r="C453">
            <v>3</v>
          </cell>
          <cell r="D453">
            <v>8593.8799999999992</v>
          </cell>
          <cell r="E453">
            <v>13593.88</v>
          </cell>
          <cell r="F453">
            <v>3</v>
          </cell>
          <cell r="G453" t="str">
            <v>PEAT</v>
          </cell>
        </row>
        <row r="454">
          <cell r="A454" t="str">
            <v>Vernon ISD2021APD</v>
          </cell>
          <cell r="B454">
            <v>1</v>
          </cell>
          <cell r="C454">
            <v>3</v>
          </cell>
          <cell r="D454">
            <v>5850.08</v>
          </cell>
          <cell r="E454">
            <v>7550</v>
          </cell>
          <cell r="F454">
            <v>3</v>
          </cell>
          <cell r="G454" t="str">
            <v>PEAT</v>
          </cell>
        </row>
        <row r="455">
          <cell r="A455" t="str">
            <v>Weatherford ISD2017AL</v>
          </cell>
          <cell r="B455">
            <v>7</v>
          </cell>
          <cell r="C455">
            <v>21</v>
          </cell>
          <cell r="D455">
            <v>12911.17</v>
          </cell>
          <cell r="E455">
            <v>12911.17</v>
          </cell>
          <cell r="F455">
            <v>3</v>
          </cell>
          <cell r="G455" t="str">
            <v>PEAT</v>
          </cell>
        </row>
        <row r="456">
          <cell r="A456" t="str">
            <v>Weatherford ISD2017APD</v>
          </cell>
          <cell r="B456">
            <v>3</v>
          </cell>
          <cell r="C456">
            <v>9</v>
          </cell>
          <cell r="D456">
            <v>7460.84</v>
          </cell>
          <cell r="E456">
            <v>4100.1200000000008</v>
          </cell>
          <cell r="F456">
            <v>3</v>
          </cell>
          <cell r="G456" t="str">
            <v>PEAT</v>
          </cell>
        </row>
        <row r="457">
          <cell r="A457" t="str">
            <v>Weatherford ISD2017ELL</v>
          </cell>
          <cell r="B457">
            <v>1</v>
          </cell>
          <cell r="C457">
            <v>3</v>
          </cell>
          <cell r="D457">
            <v>0</v>
          </cell>
          <cell r="E457">
            <v>0</v>
          </cell>
          <cell r="F457">
            <v>3</v>
          </cell>
          <cell r="G457" t="str">
            <v>PEAT</v>
          </cell>
        </row>
        <row r="458">
          <cell r="A458" t="str">
            <v>Weatherford ISD2018AL</v>
          </cell>
          <cell r="B458">
            <v>3</v>
          </cell>
          <cell r="C458">
            <v>9</v>
          </cell>
          <cell r="D458">
            <v>9149.7999999999993</v>
          </cell>
          <cell r="E458">
            <v>9149.7999999999993</v>
          </cell>
          <cell r="F458">
            <v>3</v>
          </cell>
          <cell r="G458" t="str">
            <v>PEAT</v>
          </cell>
        </row>
        <row r="459">
          <cell r="A459" t="str">
            <v>Weatherford ISD2018APD</v>
          </cell>
          <cell r="B459">
            <v>5</v>
          </cell>
          <cell r="C459">
            <v>15</v>
          </cell>
          <cell r="D459">
            <v>28423.21</v>
          </cell>
          <cell r="E459">
            <v>6620.11</v>
          </cell>
          <cell r="F459">
            <v>3</v>
          </cell>
          <cell r="G459" t="str">
            <v>PEAT</v>
          </cell>
        </row>
        <row r="460">
          <cell r="A460" t="str">
            <v>Weatherford ISD2018GL</v>
          </cell>
          <cell r="B460">
            <v>1</v>
          </cell>
          <cell r="C460">
            <v>3</v>
          </cell>
          <cell r="D460">
            <v>0</v>
          </cell>
          <cell r="E460">
            <v>0</v>
          </cell>
          <cell r="F460">
            <v>3</v>
          </cell>
          <cell r="G460" t="str">
            <v>PEAT</v>
          </cell>
        </row>
        <row r="461">
          <cell r="A461" t="str">
            <v>Weatherford ISD2019AL</v>
          </cell>
          <cell r="B461">
            <v>3</v>
          </cell>
          <cell r="C461">
            <v>9</v>
          </cell>
          <cell r="D461">
            <v>6352.62</v>
          </cell>
          <cell r="E461">
            <v>6352.62</v>
          </cell>
          <cell r="F461">
            <v>3</v>
          </cell>
          <cell r="G461" t="str">
            <v>PEAT</v>
          </cell>
        </row>
        <row r="462">
          <cell r="A462" t="str">
            <v>Weatherford ISD2019APD</v>
          </cell>
          <cell r="B462">
            <v>4</v>
          </cell>
          <cell r="C462">
            <v>12</v>
          </cell>
          <cell r="D462">
            <v>25464.149999999998</v>
          </cell>
          <cell r="E462">
            <v>19213.410000000003</v>
          </cell>
          <cell r="F462">
            <v>3</v>
          </cell>
          <cell r="G462" t="str">
            <v>PEAT</v>
          </cell>
        </row>
        <row r="463">
          <cell r="A463" t="str">
            <v>Weatherford ISD2019ELL</v>
          </cell>
          <cell r="B463">
            <v>1</v>
          </cell>
          <cell r="C463">
            <v>3</v>
          </cell>
          <cell r="D463">
            <v>1250</v>
          </cell>
          <cell r="E463">
            <v>31250</v>
          </cell>
          <cell r="F463">
            <v>3</v>
          </cell>
          <cell r="G463" t="str">
            <v>PEAT</v>
          </cell>
        </row>
        <row r="464">
          <cell r="A464" t="str">
            <v>Weatherford ISD2020AL</v>
          </cell>
          <cell r="B464">
            <v>6</v>
          </cell>
          <cell r="C464">
            <v>18</v>
          </cell>
          <cell r="D464">
            <v>137654.57999999999</v>
          </cell>
          <cell r="E464">
            <v>157654.57999999999</v>
          </cell>
          <cell r="F464">
            <v>3</v>
          </cell>
          <cell r="G464" t="str">
            <v>PEAT</v>
          </cell>
        </row>
        <row r="465">
          <cell r="A465" t="str">
            <v>Weatherford ISD2020APD</v>
          </cell>
          <cell r="B465">
            <v>11</v>
          </cell>
          <cell r="C465">
            <v>33</v>
          </cell>
          <cell r="D465">
            <v>40352.820000000007</v>
          </cell>
          <cell r="E465">
            <v>42852.820000000007</v>
          </cell>
          <cell r="F465">
            <v>3</v>
          </cell>
          <cell r="G465" t="str">
            <v>PEAT</v>
          </cell>
        </row>
        <row r="466">
          <cell r="A466" t="str">
            <v>Weatherford ISD2020ELL</v>
          </cell>
          <cell r="B466">
            <v>1</v>
          </cell>
          <cell r="C466">
            <v>3</v>
          </cell>
          <cell r="D466">
            <v>251139.47</v>
          </cell>
          <cell r="E466">
            <v>276250</v>
          </cell>
          <cell r="F466">
            <v>3</v>
          </cell>
          <cell r="G466" t="str">
            <v>PEAT</v>
          </cell>
        </row>
        <row r="467">
          <cell r="A467" t="str">
            <v>Weatherford ISD2020GL</v>
          </cell>
          <cell r="B467">
            <v>1</v>
          </cell>
          <cell r="C467">
            <v>3</v>
          </cell>
          <cell r="D467">
            <v>0</v>
          </cell>
          <cell r="E467">
            <v>0</v>
          </cell>
          <cell r="F467">
            <v>3</v>
          </cell>
          <cell r="G467" t="str">
            <v>PEAT</v>
          </cell>
        </row>
        <row r="468">
          <cell r="A468" t="str">
            <v>Weatherford ISD2020Property</v>
          </cell>
          <cell r="B468">
            <v>2</v>
          </cell>
          <cell r="C468">
            <v>6</v>
          </cell>
          <cell r="D468">
            <v>551940.73</v>
          </cell>
          <cell r="E468">
            <v>561940.73</v>
          </cell>
          <cell r="F468">
            <v>3</v>
          </cell>
          <cell r="G468" t="str">
            <v>PEAT</v>
          </cell>
        </row>
        <row r="469">
          <cell r="A469" t="str">
            <v>Weatherford ISD2021AL</v>
          </cell>
          <cell r="B469">
            <v>1</v>
          </cell>
          <cell r="C469">
            <v>3</v>
          </cell>
          <cell r="D469">
            <v>0</v>
          </cell>
          <cell r="E469">
            <v>0</v>
          </cell>
          <cell r="F469">
            <v>3</v>
          </cell>
          <cell r="G469" t="str">
            <v>PEAT</v>
          </cell>
        </row>
        <row r="470">
          <cell r="A470" t="str">
            <v>Weatherford ISD2021APD</v>
          </cell>
          <cell r="B470">
            <v>6</v>
          </cell>
          <cell r="C470">
            <v>18</v>
          </cell>
          <cell r="D470">
            <v>11539.95</v>
          </cell>
          <cell r="E470">
            <v>17016.8</v>
          </cell>
          <cell r="F470">
            <v>3</v>
          </cell>
          <cell r="G470" t="str">
            <v>PEAT</v>
          </cell>
        </row>
        <row r="471">
          <cell r="A471" t="str">
            <v>Weatherford ISD2021GL</v>
          </cell>
          <cell r="B471">
            <v>1</v>
          </cell>
          <cell r="C471">
            <v>3</v>
          </cell>
          <cell r="D471">
            <v>0</v>
          </cell>
          <cell r="E471">
            <v>0</v>
          </cell>
          <cell r="F471">
            <v>3</v>
          </cell>
          <cell r="G471" t="str">
            <v>PEAT</v>
          </cell>
        </row>
        <row r="472">
          <cell r="A472" t="str">
            <v>Weatherford ISD2021Property</v>
          </cell>
          <cell r="B472">
            <v>2</v>
          </cell>
          <cell r="C472">
            <v>6</v>
          </cell>
          <cell r="D472">
            <v>462.23</v>
          </cell>
          <cell r="E472">
            <v>462.23</v>
          </cell>
          <cell r="F472">
            <v>3</v>
          </cell>
          <cell r="G472" t="str">
            <v>PEAT</v>
          </cell>
        </row>
        <row r="473">
          <cell r="A473" t="str">
            <v>Wellington ISD2017APD</v>
          </cell>
          <cell r="B473">
            <v>2</v>
          </cell>
          <cell r="C473">
            <v>6</v>
          </cell>
          <cell r="D473">
            <v>2273.98</v>
          </cell>
          <cell r="E473">
            <v>3273.98</v>
          </cell>
          <cell r="F473">
            <v>3</v>
          </cell>
          <cell r="G473" t="str">
            <v>PEAT</v>
          </cell>
        </row>
        <row r="474">
          <cell r="A474" t="str">
            <v>Wellington ISD2018AL</v>
          </cell>
          <cell r="B474">
            <v>3</v>
          </cell>
          <cell r="C474">
            <v>9</v>
          </cell>
          <cell r="D474">
            <v>11473.07</v>
          </cell>
          <cell r="E474">
            <v>11473.07</v>
          </cell>
          <cell r="F474">
            <v>3</v>
          </cell>
          <cell r="G474" t="str">
            <v>PEAT</v>
          </cell>
        </row>
        <row r="475">
          <cell r="A475" t="str">
            <v>Wellington ISD2018APD</v>
          </cell>
          <cell r="B475">
            <v>4</v>
          </cell>
          <cell r="C475">
            <v>12</v>
          </cell>
          <cell r="D475">
            <v>10806.01</v>
          </cell>
          <cell r="E475">
            <v>12256.01</v>
          </cell>
          <cell r="F475">
            <v>3</v>
          </cell>
          <cell r="G475" t="str">
            <v>PEAT</v>
          </cell>
        </row>
        <row r="476">
          <cell r="A476" t="str">
            <v>Wellington ISD2018Property</v>
          </cell>
          <cell r="B476">
            <v>1</v>
          </cell>
          <cell r="C476">
            <v>3</v>
          </cell>
          <cell r="D476">
            <v>1339798.79</v>
          </cell>
          <cell r="E476">
            <v>1592682.55</v>
          </cell>
          <cell r="F476">
            <v>3</v>
          </cell>
          <cell r="G476" t="str">
            <v>PEAT</v>
          </cell>
        </row>
        <row r="477">
          <cell r="A477" t="str">
            <v>Wellington ISD2019APD</v>
          </cell>
          <cell r="B477">
            <v>1</v>
          </cell>
          <cell r="C477">
            <v>3</v>
          </cell>
          <cell r="D477">
            <v>4954.8999999999996</v>
          </cell>
          <cell r="E477">
            <v>5454.9</v>
          </cell>
          <cell r="F477">
            <v>3</v>
          </cell>
          <cell r="G477" t="str">
            <v>PEAT</v>
          </cell>
        </row>
        <row r="478">
          <cell r="A478" t="str">
            <v>Wellington ISD2019Property</v>
          </cell>
          <cell r="B478">
            <v>1</v>
          </cell>
          <cell r="C478">
            <v>3</v>
          </cell>
          <cell r="D478">
            <v>1232</v>
          </cell>
          <cell r="E478">
            <v>1232</v>
          </cell>
          <cell r="F478">
            <v>3</v>
          </cell>
          <cell r="G478" t="str">
            <v>PEAT</v>
          </cell>
        </row>
        <row r="479">
          <cell r="A479" t="str">
            <v>Wellington ISD2020APD</v>
          </cell>
          <cell r="B479">
            <v>1</v>
          </cell>
          <cell r="C479">
            <v>3</v>
          </cell>
          <cell r="D479">
            <v>2442</v>
          </cell>
          <cell r="E479">
            <v>2942</v>
          </cell>
          <cell r="F479">
            <v>3</v>
          </cell>
          <cell r="G479" t="str">
            <v>PEAT</v>
          </cell>
        </row>
        <row r="480">
          <cell r="A480" t="str">
            <v>Wellington ISD2020Property</v>
          </cell>
          <cell r="B480">
            <v>1</v>
          </cell>
          <cell r="C480">
            <v>3</v>
          </cell>
          <cell r="D480">
            <v>1893.9</v>
          </cell>
          <cell r="E480">
            <v>2393.9</v>
          </cell>
          <cell r="F480">
            <v>3</v>
          </cell>
          <cell r="G480" t="str">
            <v>PEAT</v>
          </cell>
        </row>
        <row r="481">
          <cell r="A481" t="str">
            <v>Wellington ISD2021APD</v>
          </cell>
          <cell r="B481">
            <v>1</v>
          </cell>
          <cell r="C481">
            <v>3</v>
          </cell>
          <cell r="D481">
            <v>8919</v>
          </cell>
          <cell r="E481">
            <v>9419</v>
          </cell>
          <cell r="F481">
            <v>3</v>
          </cell>
          <cell r="G481" t="str">
            <v>PEAT</v>
          </cell>
        </row>
        <row r="482">
          <cell r="A482" t="str">
            <v>West Rusk County CISD2017APD</v>
          </cell>
          <cell r="B482">
            <v>2</v>
          </cell>
          <cell r="C482">
            <v>6</v>
          </cell>
          <cell r="D482">
            <v>12976.85</v>
          </cell>
          <cell r="E482">
            <v>13976.85</v>
          </cell>
          <cell r="F482">
            <v>3</v>
          </cell>
          <cell r="G482" t="str">
            <v>PEAT</v>
          </cell>
        </row>
        <row r="483">
          <cell r="A483" t="str">
            <v>West Rusk County CISD2018AL</v>
          </cell>
          <cell r="B483">
            <v>1</v>
          </cell>
          <cell r="C483">
            <v>3</v>
          </cell>
          <cell r="D483">
            <v>1018.15</v>
          </cell>
          <cell r="E483">
            <v>1018.15</v>
          </cell>
          <cell r="F483">
            <v>3</v>
          </cell>
          <cell r="G483" t="str">
            <v>PEAT</v>
          </cell>
        </row>
        <row r="484">
          <cell r="A484" t="str">
            <v>West Rusk County CISD2018APD</v>
          </cell>
          <cell r="B484">
            <v>1</v>
          </cell>
          <cell r="C484">
            <v>3</v>
          </cell>
          <cell r="D484">
            <v>10072.799999999999</v>
          </cell>
          <cell r="E484">
            <v>10572.8</v>
          </cell>
          <cell r="F484">
            <v>3</v>
          </cell>
          <cell r="G484" t="str">
            <v>PEAT</v>
          </cell>
        </row>
        <row r="485">
          <cell r="A485" t="str">
            <v>West Rusk County CISD2018Property</v>
          </cell>
          <cell r="B485">
            <v>1</v>
          </cell>
          <cell r="C485">
            <v>3</v>
          </cell>
          <cell r="D485">
            <v>4701.26</v>
          </cell>
          <cell r="E485">
            <v>4951.26</v>
          </cell>
          <cell r="F485">
            <v>3</v>
          </cell>
          <cell r="G485" t="str">
            <v>PEAT</v>
          </cell>
        </row>
        <row r="486">
          <cell r="A486" t="str">
            <v>West Rusk County CISD2019AL</v>
          </cell>
          <cell r="B486">
            <v>1</v>
          </cell>
          <cell r="C486">
            <v>3</v>
          </cell>
          <cell r="D486">
            <v>4149.07</v>
          </cell>
          <cell r="E486">
            <v>4149.07</v>
          </cell>
          <cell r="F486">
            <v>3</v>
          </cell>
          <cell r="G486" t="str">
            <v>PEAT</v>
          </cell>
        </row>
        <row r="487">
          <cell r="A487" t="str">
            <v>West Rusk County CISD2019Property</v>
          </cell>
          <cell r="B487">
            <v>1</v>
          </cell>
          <cell r="C487">
            <v>3</v>
          </cell>
          <cell r="D487">
            <v>23139.69</v>
          </cell>
          <cell r="E487">
            <v>28139.69</v>
          </cell>
          <cell r="F487">
            <v>3</v>
          </cell>
          <cell r="G487" t="str">
            <v>PEAT</v>
          </cell>
        </row>
        <row r="488">
          <cell r="A488" t="str">
            <v>West Rusk County CISD2020Property</v>
          </cell>
          <cell r="B488">
            <v>1</v>
          </cell>
          <cell r="C488">
            <v>3</v>
          </cell>
          <cell r="D488">
            <v>12146.78</v>
          </cell>
          <cell r="E488">
            <v>17146.78</v>
          </cell>
          <cell r="F488">
            <v>3</v>
          </cell>
          <cell r="G488" t="str">
            <v>PEAT</v>
          </cell>
        </row>
        <row r="489">
          <cell r="A489" t="str">
            <v>West Sabine ISD2018APD</v>
          </cell>
          <cell r="B489">
            <v>1</v>
          </cell>
          <cell r="C489">
            <v>3</v>
          </cell>
          <cell r="D489">
            <v>348.95</v>
          </cell>
          <cell r="E489">
            <v>848.95</v>
          </cell>
          <cell r="F489">
            <v>3</v>
          </cell>
          <cell r="G489" t="str">
            <v>PEAT</v>
          </cell>
        </row>
        <row r="490">
          <cell r="A490" t="str">
            <v>West Sabine ISD2019Property</v>
          </cell>
          <cell r="B490">
            <v>1</v>
          </cell>
          <cell r="C490">
            <v>3</v>
          </cell>
          <cell r="D490">
            <v>697</v>
          </cell>
          <cell r="E490">
            <v>697</v>
          </cell>
          <cell r="F490">
            <v>3</v>
          </cell>
          <cell r="G490" t="str">
            <v>PEAT</v>
          </cell>
        </row>
        <row r="491">
          <cell r="A491" t="str">
            <v>West Sabine ISD2020Property</v>
          </cell>
          <cell r="B491">
            <v>1</v>
          </cell>
          <cell r="C491">
            <v>3</v>
          </cell>
          <cell r="D491">
            <v>8738.25</v>
          </cell>
          <cell r="E491">
            <v>9238.25</v>
          </cell>
          <cell r="F491">
            <v>3</v>
          </cell>
          <cell r="G491" t="str">
            <v>PEAT</v>
          </cell>
        </row>
        <row r="492">
          <cell r="A492" t="str">
            <v>West Sabine ISD2021AL</v>
          </cell>
          <cell r="B492">
            <v>1</v>
          </cell>
          <cell r="C492">
            <v>3</v>
          </cell>
          <cell r="D492">
            <v>2169.38</v>
          </cell>
          <cell r="E492">
            <v>2169.38</v>
          </cell>
          <cell r="F492">
            <v>3</v>
          </cell>
          <cell r="G492" t="str">
            <v>PEAT</v>
          </cell>
        </row>
        <row r="493">
          <cell r="A493" t="str">
            <v>West Sabine ISD2021ELL</v>
          </cell>
          <cell r="B493">
            <v>1</v>
          </cell>
          <cell r="C493">
            <v>3</v>
          </cell>
          <cell r="D493">
            <v>1250</v>
          </cell>
          <cell r="E493">
            <v>1250</v>
          </cell>
          <cell r="F493">
            <v>3</v>
          </cell>
          <cell r="G493" t="str">
            <v>PEAT</v>
          </cell>
        </row>
        <row r="494">
          <cell r="A494" t="str">
            <v>West Sabine ISD2021GL</v>
          </cell>
          <cell r="B494">
            <v>1</v>
          </cell>
          <cell r="C494">
            <v>3</v>
          </cell>
          <cell r="D494">
            <v>0</v>
          </cell>
          <cell r="E494">
            <v>0</v>
          </cell>
          <cell r="F494">
            <v>3</v>
          </cell>
          <cell r="G494" t="str">
            <v>PEAT</v>
          </cell>
        </row>
        <row r="495">
          <cell r="A495" t="str">
            <v>Western Texas College2018APD</v>
          </cell>
          <cell r="B495">
            <v>2</v>
          </cell>
          <cell r="C495">
            <v>6</v>
          </cell>
          <cell r="D495">
            <v>2133.4899999999998</v>
          </cell>
          <cell r="E495">
            <v>4133.49</v>
          </cell>
          <cell r="F495">
            <v>3</v>
          </cell>
          <cell r="G495" t="str">
            <v>PEAT</v>
          </cell>
        </row>
        <row r="496">
          <cell r="A496" t="str">
            <v>Western Texas College2018ELL</v>
          </cell>
          <cell r="B496">
            <v>1</v>
          </cell>
          <cell r="C496">
            <v>3</v>
          </cell>
          <cell r="D496">
            <v>1330</v>
          </cell>
          <cell r="E496">
            <v>6330</v>
          </cell>
          <cell r="F496">
            <v>3</v>
          </cell>
          <cell r="G496" t="str">
            <v>PEAT</v>
          </cell>
        </row>
        <row r="497">
          <cell r="A497" t="str">
            <v>Western Texas College2019AL</v>
          </cell>
          <cell r="B497">
            <v>2</v>
          </cell>
          <cell r="C497">
            <v>6</v>
          </cell>
          <cell r="D497">
            <v>5041.37</v>
          </cell>
          <cell r="E497">
            <v>5041.37</v>
          </cell>
          <cell r="F497">
            <v>3</v>
          </cell>
          <cell r="G497" t="str">
            <v>PEAT</v>
          </cell>
        </row>
        <row r="498">
          <cell r="A498" t="str">
            <v>Western Texas College2019APD</v>
          </cell>
          <cell r="B498">
            <v>8</v>
          </cell>
          <cell r="C498">
            <v>24</v>
          </cell>
          <cell r="D498">
            <v>27865.940000000002</v>
          </cell>
          <cell r="E498">
            <v>31456.14</v>
          </cell>
          <cell r="F498">
            <v>3</v>
          </cell>
          <cell r="G498" t="str">
            <v>PEAT</v>
          </cell>
        </row>
        <row r="499">
          <cell r="A499" t="str">
            <v>Western Texas College2020APD</v>
          </cell>
          <cell r="B499">
            <v>2</v>
          </cell>
          <cell r="C499">
            <v>6</v>
          </cell>
          <cell r="D499">
            <v>9800.2999999999993</v>
          </cell>
          <cell r="E499">
            <v>11800.300000000001</v>
          </cell>
          <cell r="F499">
            <v>3</v>
          </cell>
          <cell r="G499" t="str">
            <v>PEAT</v>
          </cell>
        </row>
        <row r="500">
          <cell r="A500" t="str">
            <v>Western Texas College2020Property</v>
          </cell>
          <cell r="B500">
            <v>2</v>
          </cell>
          <cell r="C500">
            <v>6</v>
          </cell>
          <cell r="D500">
            <v>1316910.1200000001</v>
          </cell>
          <cell r="E500">
            <v>5004352.83</v>
          </cell>
          <cell r="F500">
            <v>3</v>
          </cell>
          <cell r="G500" t="str">
            <v>PEAT</v>
          </cell>
        </row>
        <row r="501">
          <cell r="A501" t="str">
            <v>White Oak ISD2017AL</v>
          </cell>
          <cell r="B501">
            <v>1</v>
          </cell>
          <cell r="C501">
            <v>3</v>
          </cell>
          <cell r="D501">
            <v>4866.66</v>
          </cell>
          <cell r="E501">
            <v>4866.66</v>
          </cell>
          <cell r="F501">
            <v>3</v>
          </cell>
          <cell r="G501" t="str">
            <v>PEAT</v>
          </cell>
        </row>
        <row r="502">
          <cell r="A502" t="str">
            <v>White Oak ISD2017APD</v>
          </cell>
          <cell r="B502">
            <v>1</v>
          </cell>
          <cell r="C502">
            <v>3</v>
          </cell>
          <cell r="D502">
            <v>6220.73</v>
          </cell>
          <cell r="E502">
            <v>7220.73</v>
          </cell>
          <cell r="F502">
            <v>3</v>
          </cell>
          <cell r="G502" t="str">
            <v>PEAT</v>
          </cell>
        </row>
        <row r="503">
          <cell r="A503" t="str">
            <v>White Oak ISD2017Property</v>
          </cell>
          <cell r="B503">
            <v>2</v>
          </cell>
          <cell r="C503">
            <v>6</v>
          </cell>
          <cell r="D503">
            <v>44421.21</v>
          </cell>
          <cell r="E503">
            <v>33921.21</v>
          </cell>
          <cell r="F503">
            <v>3</v>
          </cell>
          <cell r="G503" t="str">
            <v>PEAT</v>
          </cell>
        </row>
        <row r="504">
          <cell r="A504" t="str">
            <v>White Oak ISD2018APD</v>
          </cell>
          <cell r="B504">
            <v>1</v>
          </cell>
          <cell r="C504">
            <v>3</v>
          </cell>
          <cell r="D504">
            <v>2317.1999999999998</v>
          </cell>
          <cell r="E504">
            <v>3317.2</v>
          </cell>
          <cell r="F504">
            <v>3</v>
          </cell>
          <cell r="G504" t="str">
            <v>PEAT</v>
          </cell>
        </row>
        <row r="505">
          <cell r="A505" t="str">
            <v>White Oak ISD2018Property</v>
          </cell>
          <cell r="B505">
            <v>1</v>
          </cell>
          <cell r="C505">
            <v>3</v>
          </cell>
          <cell r="D505">
            <v>18768.25</v>
          </cell>
          <cell r="E505">
            <v>28768.25</v>
          </cell>
          <cell r="F505">
            <v>3</v>
          </cell>
          <cell r="G505" t="str">
            <v>PEAT</v>
          </cell>
        </row>
        <row r="506">
          <cell r="A506" t="str">
            <v>White Oak ISD2019AL</v>
          </cell>
          <cell r="B506">
            <v>1</v>
          </cell>
          <cell r="C506">
            <v>3</v>
          </cell>
          <cell r="D506">
            <v>11741.43</v>
          </cell>
          <cell r="E506">
            <v>11741.43</v>
          </cell>
          <cell r="F506">
            <v>3</v>
          </cell>
          <cell r="G506" t="str">
            <v>PEAT</v>
          </cell>
        </row>
        <row r="507">
          <cell r="A507" t="str">
            <v>White Oak ISD2019Property</v>
          </cell>
          <cell r="B507">
            <v>2</v>
          </cell>
          <cell r="C507">
            <v>6</v>
          </cell>
          <cell r="D507">
            <v>527</v>
          </cell>
          <cell r="E507">
            <v>527</v>
          </cell>
          <cell r="F507">
            <v>3</v>
          </cell>
          <cell r="G507" t="str">
            <v>PEAT</v>
          </cell>
        </row>
        <row r="508">
          <cell r="A508" t="str">
            <v>White Oak ISD2020GL</v>
          </cell>
          <cell r="B508">
            <v>1</v>
          </cell>
          <cell r="C508">
            <v>3</v>
          </cell>
          <cell r="D508">
            <v>0</v>
          </cell>
          <cell r="E508">
            <v>0</v>
          </cell>
          <cell r="F508">
            <v>3</v>
          </cell>
          <cell r="G508" t="str">
            <v>PEAT</v>
          </cell>
        </row>
        <row r="509">
          <cell r="A509" t="str">
            <v>White Oak ISD2020Property</v>
          </cell>
          <cell r="B509">
            <v>1</v>
          </cell>
          <cell r="C509">
            <v>3</v>
          </cell>
          <cell r="D509">
            <v>5750</v>
          </cell>
          <cell r="E509">
            <v>15750</v>
          </cell>
          <cell r="F509">
            <v>3</v>
          </cell>
          <cell r="G509" t="str">
            <v>PEAT</v>
          </cell>
        </row>
        <row r="510">
          <cell r="A510" t="str">
            <v>Whitehouse ISD2017AL</v>
          </cell>
          <cell r="B510">
            <v>6</v>
          </cell>
          <cell r="C510">
            <v>18</v>
          </cell>
          <cell r="D510">
            <v>10823.79</v>
          </cell>
          <cell r="E510">
            <v>10509.2</v>
          </cell>
          <cell r="F510">
            <v>3</v>
          </cell>
          <cell r="G510" t="str">
            <v>PEAT</v>
          </cell>
        </row>
        <row r="511">
          <cell r="A511" t="str">
            <v>Whitehouse ISD2017APD</v>
          </cell>
          <cell r="B511">
            <v>3</v>
          </cell>
          <cell r="C511">
            <v>9</v>
          </cell>
          <cell r="D511">
            <v>3946.37</v>
          </cell>
          <cell r="E511">
            <v>4946.37</v>
          </cell>
          <cell r="F511">
            <v>3</v>
          </cell>
          <cell r="G511" t="str">
            <v>PEAT</v>
          </cell>
        </row>
        <row r="512">
          <cell r="A512" t="str">
            <v>Whitehouse ISD2017GL</v>
          </cell>
          <cell r="B512">
            <v>2</v>
          </cell>
          <cell r="C512">
            <v>6</v>
          </cell>
          <cell r="D512">
            <v>0</v>
          </cell>
          <cell r="E512">
            <v>0</v>
          </cell>
          <cell r="F512">
            <v>3</v>
          </cell>
          <cell r="G512" t="str">
            <v>PEAT</v>
          </cell>
        </row>
        <row r="513">
          <cell r="A513" t="str">
            <v>Whitehouse ISD2018AL</v>
          </cell>
          <cell r="B513">
            <v>7</v>
          </cell>
          <cell r="C513">
            <v>21</v>
          </cell>
          <cell r="D513">
            <v>17417.469999999998</v>
          </cell>
          <cell r="E513">
            <v>16024.47</v>
          </cell>
          <cell r="F513">
            <v>3</v>
          </cell>
          <cell r="G513" t="str">
            <v>PEAT</v>
          </cell>
        </row>
        <row r="514">
          <cell r="A514" t="str">
            <v>Whitehouse ISD2018APD</v>
          </cell>
          <cell r="B514">
            <v>5</v>
          </cell>
          <cell r="C514">
            <v>15</v>
          </cell>
          <cell r="D514">
            <v>25946.769999999997</v>
          </cell>
          <cell r="E514">
            <v>29946.769999999997</v>
          </cell>
          <cell r="F514">
            <v>3</v>
          </cell>
          <cell r="G514" t="str">
            <v>PEAT</v>
          </cell>
        </row>
        <row r="515">
          <cell r="A515" t="str">
            <v>Whitehouse ISD2018GL</v>
          </cell>
          <cell r="B515">
            <v>6</v>
          </cell>
          <cell r="C515">
            <v>18</v>
          </cell>
          <cell r="D515">
            <v>2156.0100000000002</v>
          </cell>
          <cell r="E515">
            <v>2156.0100000000002</v>
          </cell>
          <cell r="F515">
            <v>3</v>
          </cell>
          <cell r="G515" t="str">
            <v>PEAT</v>
          </cell>
        </row>
        <row r="516">
          <cell r="A516" t="str">
            <v>Whitehouse ISD2019AL</v>
          </cell>
          <cell r="B516">
            <v>1</v>
          </cell>
          <cell r="C516">
            <v>3</v>
          </cell>
          <cell r="D516">
            <v>5062.8500000000004</v>
          </cell>
          <cell r="E516">
            <v>5062.8500000000004</v>
          </cell>
          <cell r="F516">
            <v>3</v>
          </cell>
          <cell r="G516" t="str">
            <v>PEAT</v>
          </cell>
        </row>
        <row r="517">
          <cell r="A517" t="str">
            <v>Whitehouse ISD2019APD</v>
          </cell>
          <cell r="B517">
            <v>1</v>
          </cell>
          <cell r="C517">
            <v>3</v>
          </cell>
          <cell r="D517">
            <v>8383.23</v>
          </cell>
          <cell r="E517">
            <v>9383.23</v>
          </cell>
          <cell r="F517">
            <v>3</v>
          </cell>
          <cell r="G517" t="str">
            <v>PEAT</v>
          </cell>
        </row>
        <row r="518">
          <cell r="A518" t="str">
            <v>Whitehouse ISD2019GL</v>
          </cell>
          <cell r="B518">
            <v>2</v>
          </cell>
          <cell r="C518">
            <v>6</v>
          </cell>
          <cell r="D518">
            <v>1250</v>
          </cell>
          <cell r="E518">
            <v>1250</v>
          </cell>
          <cell r="F518">
            <v>3</v>
          </cell>
          <cell r="G518" t="str">
            <v>PEAT</v>
          </cell>
        </row>
        <row r="519">
          <cell r="A519" t="str">
            <v>Whitehouse ISD2020AL</v>
          </cell>
          <cell r="B519">
            <v>4</v>
          </cell>
          <cell r="C519">
            <v>12</v>
          </cell>
          <cell r="D519">
            <v>13594.43</v>
          </cell>
          <cell r="E519">
            <v>13594.43</v>
          </cell>
          <cell r="F519">
            <v>3</v>
          </cell>
          <cell r="G519" t="str">
            <v>PEAT</v>
          </cell>
        </row>
        <row r="520">
          <cell r="A520" t="str">
            <v>Whitehouse ISD2020APD</v>
          </cell>
          <cell r="B520">
            <v>4</v>
          </cell>
          <cell r="C520">
            <v>12</v>
          </cell>
          <cell r="D520">
            <v>27863.55</v>
          </cell>
          <cell r="E520">
            <v>31863.55</v>
          </cell>
          <cell r="F520">
            <v>3</v>
          </cell>
          <cell r="G520" t="str">
            <v>PEAT</v>
          </cell>
        </row>
        <row r="521">
          <cell r="A521" t="str">
            <v>Whitehouse ISD2020Cyber</v>
          </cell>
          <cell r="B521">
            <v>1</v>
          </cell>
          <cell r="C521">
            <v>3</v>
          </cell>
          <cell r="D521">
            <v>0</v>
          </cell>
          <cell r="E521">
            <v>0</v>
          </cell>
          <cell r="F521">
            <v>3</v>
          </cell>
          <cell r="G521" t="str">
            <v>PEAT</v>
          </cell>
        </row>
        <row r="522">
          <cell r="A522" t="str">
            <v>Whitehouse ISD2020GL</v>
          </cell>
          <cell r="B522">
            <v>2</v>
          </cell>
          <cell r="C522">
            <v>6</v>
          </cell>
          <cell r="D522">
            <v>5801.52</v>
          </cell>
          <cell r="E522">
            <v>5801.52</v>
          </cell>
          <cell r="F522">
            <v>3</v>
          </cell>
          <cell r="G522" t="str">
            <v>PEAT</v>
          </cell>
        </row>
        <row r="523">
          <cell r="A523" t="str">
            <v>Whitehouse ISD2020Property</v>
          </cell>
          <cell r="B523">
            <v>2</v>
          </cell>
          <cell r="C523">
            <v>6</v>
          </cell>
          <cell r="D523">
            <v>1845.94</v>
          </cell>
          <cell r="E523">
            <v>1845.94</v>
          </cell>
          <cell r="F523">
            <v>3</v>
          </cell>
          <cell r="G523" t="str">
            <v>PEAT</v>
          </cell>
        </row>
        <row r="524">
          <cell r="A524" t="str">
            <v>Whitehouse ISD2021AL</v>
          </cell>
          <cell r="B524">
            <v>8</v>
          </cell>
          <cell r="C524">
            <v>24</v>
          </cell>
          <cell r="D524">
            <v>29996.719999999998</v>
          </cell>
          <cell r="E524">
            <v>44496.72</v>
          </cell>
          <cell r="F524">
            <v>3</v>
          </cell>
          <cell r="G524" t="str">
            <v>PEAT</v>
          </cell>
        </row>
        <row r="525">
          <cell r="A525" t="str">
            <v>Whitehouse ISD2021APD</v>
          </cell>
          <cell r="B525">
            <v>7</v>
          </cell>
          <cell r="C525">
            <v>21</v>
          </cell>
          <cell r="D525">
            <v>18223.059999999998</v>
          </cell>
          <cell r="E525">
            <v>34819.01</v>
          </cell>
          <cell r="F525">
            <v>3</v>
          </cell>
          <cell r="G525" t="str">
            <v>PEAT</v>
          </cell>
        </row>
        <row r="526">
          <cell r="A526" t="str">
            <v>Whitesboro ISD2017APD</v>
          </cell>
          <cell r="B526">
            <v>1</v>
          </cell>
          <cell r="C526">
            <v>3</v>
          </cell>
          <cell r="D526">
            <v>26537.01</v>
          </cell>
          <cell r="E526">
            <v>-517.9900000000016</v>
          </cell>
          <cell r="F526">
            <v>3</v>
          </cell>
          <cell r="G526" t="str">
            <v>PEAT</v>
          </cell>
        </row>
        <row r="527">
          <cell r="A527" t="str">
            <v>Whitesboro ISD2018AL</v>
          </cell>
          <cell r="B527">
            <v>1</v>
          </cell>
          <cell r="C527">
            <v>3</v>
          </cell>
          <cell r="D527">
            <v>4265.6600000000008</v>
          </cell>
          <cell r="E527">
            <v>4265.66</v>
          </cell>
          <cell r="F527">
            <v>3</v>
          </cell>
          <cell r="G527" t="str">
            <v>PEAT</v>
          </cell>
        </row>
        <row r="528">
          <cell r="A528" t="str">
            <v>Whitesboro ISD2018GL</v>
          </cell>
          <cell r="B528">
            <v>1</v>
          </cell>
          <cell r="C528">
            <v>3</v>
          </cell>
          <cell r="D528">
            <v>0</v>
          </cell>
          <cell r="E528">
            <v>0</v>
          </cell>
          <cell r="F528">
            <v>3</v>
          </cell>
          <cell r="G528" t="str">
            <v>PEAT</v>
          </cell>
        </row>
        <row r="529">
          <cell r="A529" t="str">
            <v>Whitesboro ISD2019AL</v>
          </cell>
          <cell r="B529">
            <v>1</v>
          </cell>
          <cell r="C529">
            <v>3</v>
          </cell>
          <cell r="D529">
            <v>1672.81</v>
          </cell>
          <cell r="E529">
            <v>1672.81</v>
          </cell>
          <cell r="F529">
            <v>3</v>
          </cell>
          <cell r="G529" t="str">
            <v>PEAT</v>
          </cell>
        </row>
        <row r="530">
          <cell r="A530" t="str">
            <v>Whitesboro ISD2019APD</v>
          </cell>
          <cell r="B530">
            <v>1</v>
          </cell>
          <cell r="C530">
            <v>3</v>
          </cell>
          <cell r="D530">
            <v>1304.1199999999999</v>
          </cell>
          <cell r="E530">
            <v>1804.12</v>
          </cell>
          <cell r="F530">
            <v>3</v>
          </cell>
          <cell r="G530" t="str">
            <v>PEAT</v>
          </cell>
        </row>
        <row r="531">
          <cell r="A531" t="str">
            <v>Whitesboro ISD2020Property</v>
          </cell>
          <cell r="B531">
            <v>1</v>
          </cell>
          <cell r="C531">
            <v>3</v>
          </cell>
          <cell r="D531">
            <v>0</v>
          </cell>
          <cell r="E531">
            <v>0</v>
          </cell>
          <cell r="F531">
            <v>3</v>
          </cell>
          <cell r="G531" t="str">
            <v>PEAT</v>
          </cell>
        </row>
        <row r="532">
          <cell r="A532" t="str">
            <v>Wood County SESSA2017AL</v>
          </cell>
          <cell r="B532">
            <v>11</v>
          </cell>
          <cell r="C532">
            <v>33</v>
          </cell>
          <cell r="D532">
            <v>217526.13999999998</v>
          </cell>
          <cell r="E532">
            <v>220283.94</v>
          </cell>
          <cell r="F532">
            <v>3</v>
          </cell>
          <cell r="G532" t="str">
            <v>PEAT</v>
          </cell>
        </row>
        <row r="533">
          <cell r="A533" t="str">
            <v>Wood County SESSA2017APD</v>
          </cell>
          <cell r="B533">
            <v>1</v>
          </cell>
          <cell r="C533">
            <v>3</v>
          </cell>
          <cell r="D533">
            <v>32099.27</v>
          </cell>
          <cell r="E533">
            <v>32599.27</v>
          </cell>
          <cell r="F533">
            <v>3</v>
          </cell>
          <cell r="G533" t="str">
            <v>PEAT</v>
          </cell>
        </row>
        <row r="534">
          <cell r="A534" t="str">
            <v>Wood County SESSA2019Property</v>
          </cell>
          <cell r="B534">
            <v>1</v>
          </cell>
          <cell r="C534">
            <v>3</v>
          </cell>
          <cell r="D534">
            <v>510</v>
          </cell>
          <cell r="E534">
            <v>510</v>
          </cell>
          <cell r="F534">
            <v>3</v>
          </cell>
          <cell r="G534" t="str">
            <v>PEAT</v>
          </cell>
        </row>
        <row r="535">
          <cell r="A535" t="str">
            <v>Zavalla ISD2017GL</v>
          </cell>
          <cell r="B535">
            <v>1</v>
          </cell>
          <cell r="C535">
            <v>3</v>
          </cell>
          <cell r="D535">
            <v>0</v>
          </cell>
          <cell r="E535">
            <v>0</v>
          </cell>
          <cell r="F535">
            <v>3</v>
          </cell>
          <cell r="G535" t="str">
            <v>PEAT</v>
          </cell>
        </row>
      </sheetData>
      <sheetData sheetId="3">
        <row r="2">
          <cell r="A2" t="str">
            <v>Row Labels</v>
          </cell>
          <cell r="B2" t="str">
            <v>Property</v>
          </cell>
          <cell r="C2" t="str">
            <v>EB</v>
          </cell>
          <cell r="D2" t="str">
            <v>Crime</v>
          </cell>
          <cell r="E2" t="str">
            <v>GL</v>
          </cell>
          <cell r="F2" t="str">
            <v>LEL</v>
          </cell>
          <cell r="G2" t="str">
            <v>ELL</v>
          </cell>
          <cell r="H2" t="str">
            <v>AL</v>
          </cell>
          <cell r="I2" t="str">
            <v>APD</v>
          </cell>
          <cell r="K2" t="str">
            <v>Excess</v>
          </cell>
          <cell r="L2" t="str">
            <v>Total</v>
          </cell>
        </row>
        <row r="3">
          <cell r="A3" t="str">
            <v>Alba-Golden ISD</v>
          </cell>
          <cell r="B3">
            <v>82544</v>
          </cell>
          <cell r="C3">
            <v>986</v>
          </cell>
          <cell r="D3">
            <v>0</v>
          </cell>
          <cell r="E3">
            <v>2329</v>
          </cell>
          <cell r="F3">
            <v>0</v>
          </cell>
          <cell r="G3">
            <v>4647</v>
          </cell>
          <cell r="H3">
            <v>13040</v>
          </cell>
          <cell r="I3">
            <v>6405</v>
          </cell>
          <cell r="K3">
            <v>0</v>
          </cell>
          <cell r="L3">
            <v>109951</v>
          </cell>
        </row>
        <row r="4">
          <cell r="A4" t="str">
            <v>Albany ISD</v>
          </cell>
          <cell r="B4">
            <v>75254</v>
          </cell>
          <cell r="C4">
            <v>924</v>
          </cell>
          <cell r="D4">
            <v>0</v>
          </cell>
          <cell r="E4">
            <v>1143</v>
          </cell>
          <cell r="F4">
            <v>0</v>
          </cell>
          <cell r="G4">
            <v>2123</v>
          </cell>
          <cell r="H4">
            <v>6998</v>
          </cell>
          <cell r="I4">
            <v>3111</v>
          </cell>
          <cell r="K4">
            <v>0</v>
          </cell>
          <cell r="L4">
            <v>89553</v>
          </cell>
        </row>
        <row r="5">
          <cell r="A5" t="str">
            <v>Alvarado ISD</v>
          </cell>
          <cell r="B5">
            <v>486598</v>
          </cell>
          <cell r="C5">
            <v>5651</v>
          </cell>
          <cell r="D5">
            <v>0</v>
          </cell>
          <cell r="E5">
            <v>7405</v>
          </cell>
          <cell r="F5">
            <v>2083</v>
          </cell>
          <cell r="G5">
            <v>12378</v>
          </cell>
          <cell r="H5">
            <v>28432</v>
          </cell>
          <cell r="I5">
            <v>13339</v>
          </cell>
          <cell r="K5">
            <v>0</v>
          </cell>
          <cell r="L5">
            <v>555886</v>
          </cell>
        </row>
        <row r="6">
          <cell r="A6" t="str">
            <v>Amherst ISD</v>
          </cell>
          <cell r="B6">
            <v>31264</v>
          </cell>
          <cell r="C6">
            <v>227</v>
          </cell>
          <cell r="D6">
            <v>0</v>
          </cell>
          <cell r="E6">
            <v>1000</v>
          </cell>
          <cell r="F6">
            <v>1500</v>
          </cell>
          <cell r="G6">
            <v>1500</v>
          </cell>
          <cell r="H6">
            <v>3728</v>
          </cell>
          <cell r="I6">
            <v>951</v>
          </cell>
          <cell r="K6">
            <v>0</v>
          </cell>
          <cell r="L6">
            <v>40170</v>
          </cell>
        </row>
        <row r="7">
          <cell r="A7" t="str">
            <v>Archer City ISD</v>
          </cell>
          <cell r="B7">
            <v>94589</v>
          </cell>
          <cell r="C7">
            <v>1165</v>
          </cell>
          <cell r="D7">
            <v>0</v>
          </cell>
          <cell r="E7">
            <v>1273</v>
          </cell>
          <cell r="F7">
            <v>3333</v>
          </cell>
          <cell r="G7">
            <v>2138</v>
          </cell>
          <cell r="H7">
            <v>7463</v>
          </cell>
          <cell r="I7">
            <v>3526</v>
          </cell>
          <cell r="K7">
            <v>0</v>
          </cell>
          <cell r="L7">
            <v>113487</v>
          </cell>
        </row>
        <row r="8">
          <cell r="A8" t="str">
            <v>Arp ISD</v>
          </cell>
          <cell r="B8">
            <v>96251</v>
          </cell>
          <cell r="C8">
            <v>1319</v>
          </cell>
          <cell r="D8">
            <v>0</v>
          </cell>
          <cell r="E8">
            <v>1602</v>
          </cell>
          <cell r="F8">
            <v>2789</v>
          </cell>
          <cell r="G8">
            <v>3374</v>
          </cell>
          <cell r="H8">
            <v>8280</v>
          </cell>
          <cell r="I8">
            <v>3709</v>
          </cell>
          <cell r="K8">
            <v>0</v>
          </cell>
          <cell r="L8">
            <v>117324</v>
          </cell>
        </row>
        <row r="9">
          <cell r="A9" t="str">
            <v>Ballinger ISD</v>
          </cell>
          <cell r="B9">
            <v>136365</v>
          </cell>
          <cell r="C9">
            <v>1584</v>
          </cell>
          <cell r="D9">
            <v>0</v>
          </cell>
          <cell r="E9">
            <v>1940</v>
          </cell>
          <cell r="F9">
            <v>4444</v>
          </cell>
          <cell r="G9">
            <v>4094</v>
          </cell>
          <cell r="H9">
            <v>12894</v>
          </cell>
          <cell r="I9">
            <v>4043</v>
          </cell>
          <cell r="K9">
            <v>0</v>
          </cell>
          <cell r="L9">
            <v>165364</v>
          </cell>
        </row>
        <row r="10">
          <cell r="A10" t="str">
            <v>Bellevue ISD</v>
          </cell>
          <cell r="B10">
            <v>28395</v>
          </cell>
          <cell r="C10">
            <v>269</v>
          </cell>
          <cell r="D10">
            <v>0</v>
          </cell>
          <cell r="E10">
            <v>1000</v>
          </cell>
          <cell r="F10">
            <v>0</v>
          </cell>
          <cell r="G10">
            <v>1500</v>
          </cell>
          <cell r="H10">
            <v>1785</v>
          </cell>
          <cell r="I10">
            <v>1629</v>
          </cell>
          <cell r="K10">
            <v>0</v>
          </cell>
          <cell r="L10">
            <v>34578</v>
          </cell>
        </row>
        <row r="11">
          <cell r="A11" t="str">
            <v>Booker ISD</v>
          </cell>
          <cell r="B11">
            <v>60098</v>
          </cell>
          <cell r="C11">
            <v>600</v>
          </cell>
          <cell r="D11">
            <v>0</v>
          </cell>
          <cell r="E11">
            <v>1086</v>
          </cell>
          <cell r="F11">
            <v>0</v>
          </cell>
          <cell r="G11">
            <v>1600</v>
          </cell>
          <cell r="H11">
            <v>4561</v>
          </cell>
          <cell r="I11">
            <v>2016</v>
          </cell>
          <cell r="K11">
            <v>0</v>
          </cell>
          <cell r="L11">
            <v>69961</v>
          </cell>
        </row>
        <row r="12">
          <cell r="A12" t="str">
            <v>Boyd ISD</v>
          </cell>
          <cell r="B12">
            <v>201152</v>
          </cell>
          <cell r="C12">
            <v>1974</v>
          </cell>
          <cell r="D12">
            <v>0</v>
          </cell>
          <cell r="E12">
            <v>2779</v>
          </cell>
          <cell r="F12">
            <v>0</v>
          </cell>
          <cell r="G12">
            <v>5162</v>
          </cell>
          <cell r="H12">
            <v>7141</v>
          </cell>
          <cell r="I12">
            <v>1256</v>
          </cell>
          <cell r="K12">
            <v>0</v>
          </cell>
          <cell r="L12">
            <v>219464</v>
          </cell>
        </row>
        <row r="13">
          <cell r="A13" t="str">
            <v>Bronte ISD</v>
          </cell>
          <cell r="B13">
            <v>54555</v>
          </cell>
          <cell r="C13">
            <v>765</v>
          </cell>
          <cell r="D13">
            <v>0</v>
          </cell>
          <cell r="E13">
            <v>1000</v>
          </cell>
          <cell r="F13">
            <v>0</v>
          </cell>
          <cell r="G13">
            <v>1500</v>
          </cell>
          <cell r="H13">
            <v>4490</v>
          </cell>
          <cell r="I13">
            <v>1380</v>
          </cell>
          <cell r="K13">
            <v>0</v>
          </cell>
          <cell r="L13">
            <v>63690</v>
          </cell>
        </row>
        <row r="14">
          <cell r="A14" t="str">
            <v>Bynum ISD</v>
          </cell>
          <cell r="B14">
            <v>31716</v>
          </cell>
          <cell r="C14">
            <v>377</v>
          </cell>
          <cell r="D14">
            <v>0</v>
          </cell>
          <cell r="E14">
            <v>1000</v>
          </cell>
          <cell r="F14">
            <v>750</v>
          </cell>
          <cell r="G14">
            <v>1500</v>
          </cell>
          <cell r="H14">
            <v>3604</v>
          </cell>
          <cell r="I14">
            <v>925</v>
          </cell>
          <cell r="K14">
            <v>0</v>
          </cell>
          <cell r="L14">
            <v>39872</v>
          </cell>
        </row>
        <row r="15">
          <cell r="A15" t="str">
            <v>Canadian ISD</v>
          </cell>
          <cell r="B15">
            <v>224840</v>
          </cell>
          <cell r="C15">
            <v>2568</v>
          </cell>
          <cell r="D15">
            <v>0</v>
          </cell>
          <cell r="E15">
            <v>1668</v>
          </cell>
          <cell r="F15">
            <v>0</v>
          </cell>
          <cell r="G15">
            <v>3787</v>
          </cell>
          <cell r="H15">
            <v>10986</v>
          </cell>
          <cell r="I15">
            <v>7570</v>
          </cell>
          <cell r="K15">
            <v>0</v>
          </cell>
          <cell r="L15">
            <v>251419</v>
          </cell>
        </row>
        <row r="16">
          <cell r="A16" t="str">
            <v>Carlisle ISD</v>
          </cell>
          <cell r="B16">
            <v>62780</v>
          </cell>
          <cell r="C16">
            <v>859</v>
          </cell>
          <cell r="D16">
            <v>0</v>
          </cell>
          <cell r="E16">
            <v>1349</v>
          </cell>
          <cell r="F16">
            <v>0</v>
          </cell>
          <cell r="G16">
            <v>2305</v>
          </cell>
          <cell r="H16">
            <v>7866</v>
          </cell>
          <cell r="I16">
            <v>3472</v>
          </cell>
          <cell r="K16">
            <v>0</v>
          </cell>
          <cell r="L16">
            <v>78631</v>
          </cell>
        </row>
        <row r="17">
          <cell r="A17" t="str">
            <v>Cayuga ISD</v>
          </cell>
          <cell r="B17">
            <v>42942</v>
          </cell>
          <cell r="C17">
            <v>498</v>
          </cell>
          <cell r="D17">
            <v>0</v>
          </cell>
          <cell r="E17">
            <v>1224</v>
          </cell>
          <cell r="F17">
            <v>0</v>
          </cell>
          <cell r="G17">
            <v>2513</v>
          </cell>
          <cell r="H17">
            <v>6253</v>
          </cell>
          <cell r="I17">
            <v>3030</v>
          </cell>
          <cell r="K17">
            <v>0</v>
          </cell>
          <cell r="L17">
            <v>56460</v>
          </cell>
        </row>
        <row r="18">
          <cell r="A18" t="str">
            <v>Chillicothe ISD</v>
          </cell>
          <cell r="B18">
            <v>82310</v>
          </cell>
          <cell r="C18">
            <v>535</v>
          </cell>
          <cell r="D18">
            <v>0</v>
          </cell>
          <cell r="E18">
            <v>1000</v>
          </cell>
          <cell r="F18">
            <v>1500</v>
          </cell>
          <cell r="G18">
            <v>1500</v>
          </cell>
          <cell r="H18">
            <v>9265</v>
          </cell>
          <cell r="I18">
            <v>3627</v>
          </cell>
          <cell r="K18">
            <v>0</v>
          </cell>
          <cell r="L18">
            <v>99737</v>
          </cell>
        </row>
        <row r="19">
          <cell r="A19" t="str">
            <v>Chisum ISD</v>
          </cell>
          <cell r="B19">
            <v>129829</v>
          </cell>
          <cell r="C19">
            <v>1763</v>
          </cell>
          <cell r="D19">
            <v>0</v>
          </cell>
          <cell r="E19">
            <v>2292</v>
          </cell>
          <cell r="F19">
            <v>1500</v>
          </cell>
          <cell r="G19">
            <v>4257</v>
          </cell>
          <cell r="H19">
            <v>6777</v>
          </cell>
          <cell r="I19">
            <v>6378</v>
          </cell>
          <cell r="K19">
            <v>0</v>
          </cell>
          <cell r="L19">
            <v>152796</v>
          </cell>
        </row>
        <row r="20">
          <cell r="A20" t="str">
            <v>City View ISD</v>
          </cell>
          <cell r="B20">
            <v>194924</v>
          </cell>
          <cell r="C20">
            <v>2084</v>
          </cell>
          <cell r="D20">
            <v>0</v>
          </cell>
          <cell r="E20">
            <v>2567</v>
          </cell>
          <cell r="F20">
            <v>6805</v>
          </cell>
          <cell r="G20">
            <v>4146</v>
          </cell>
          <cell r="H20">
            <v>3637</v>
          </cell>
          <cell r="I20">
            <v>3897</v>
          </cell>
          <cell r="K20">
            <v>0</v>
          </cell>
          <cell r="L20">
            <v>218060</v>
          </cell>
        </row>
        <row r="21">
          <cell r="A21" t="str">
            <v>Cleveland ISD</v>
          </cell>
          <cell r="B21">
            <v>615159</v>
          </cell>
          <cell r="C21">
            <v>8025</v>
          </cell>
          <cell r="D21">
            <v>0</v>
          </cell>
          <cell r="E21">
            <v>13380</v>
          </cell>
          <cell r="F21">
            <v>7607</v>
          </cell>
          <cell r="G21">
            <v>36207</v>
          </cell>
          <cell r="H21">
            <v>68710</v>
          </cell>
          <cell r="I21">
            <v>32105</v>
          </cell>
          <cell r="K21">
            <v>0</v>
          </cell>
          <cell r="L21">
            <v>781193</v>
          </cell>
        </row>
        <row r="22">
          <cell r="A22" t="str">
            <v>Clyde CISD</v>
          </cell>
          <cell r="B22">
            <v>257583</v>
          </cell>
          <cell r="C22">
            <v>2674</v>
          </cell>
          <cell r="D22">
            <v>0</v>
          </cell>
          <cell r="E22">
            <v>3225</v>
          </cell>
          <cell r="F22">
            <v>0</v>
          </cell>
          <cell r="G22">
            <v>5989</v>
          </cell>
          <cell r="H22">
            <v>14216</v>
          </cell>
          <cell r="I22">
            <v>6274</v>
          </cell>
          <cell r="K22">
            <v>0</v>
          </cell>
          <cell r="L22">
            <v>289961</v>
          </cell>
        </row>
        <row r="23">
          <cell r="A23" t="str">
            <v>Cross Plains ISD</v>
          </cell>
          <cell r="B23">
            <v>53293</v>
          </cell>
          <cell r="C23">
            <v>638</v>
          </cell>
          <cell r="D23">
            <v>0</v>
          </cell>
          <cell r="E23">
            <v>1000</v>
          </cell>
          <cell r="F23">
            <v>0</v>
          </cell>
          <cell r="G23">
            <v>1500</v>
          </cell>
          <cell r="H23">
            <v>7273</v>
          </cell>
          <cell r="I23">
            <v>1392</v>
          </cell>
          <cell r="K23">
            <v>0</v>
          </cell>
          <cell r="L23">
            <v>65096</v>
          </cell>
        </row>
        <row r="24">
          <cell r="A24" t="str">
            <v>DeLeon ISD</v>
          </cell>
          <cell r="B24">
            <v>131604</v>
          </cell>
          <cell r="C24">
            <v>1055</v>
          </cell>
          <cell r="D24">
            <v>0</v>
          </cell>
          <cell r="E24">
            <v>1621</v>
          </cell>
          <cell r="F24">
            <v>0</v>
          </cell>
          <cell r="G24">
            <v>3010</v>
          </cell>
          <cell r="H24">
            <v>8728</v>
          </cell>
          <cell r="I24">
            <v>4896</v>
          </cell>
          <cell r="K24">
            <v>0</v>
          </cell>
          <cell r="L24">
            <v>150914</v>
          </cell>
        </row>
        <row r="25">
          <cell r="A25" t="str">
            <v>East Texas Charter School</v>
          </cell>
          <cell r="B25">
            <v>19632</v>
          </cell>
          <cell r="C25">
            <v>81</v>
          </cell>
          <cell r="D25">
            <v>0</v>
          </cell>
          <cell r="E25">
            <v>1000</v>
          </cell>
          <cell r="F25">
            <v>0</v>
          </cell>
          <cell r="G25">
            <v>1500</v>
          </cell>
          <cell r="H25">
            <v>2975</v>
          </cell>
          <cell r="I25">
            <v>305</v>
          </cell>
          <cell r="K25">
            <v>5989</v>
          </cell>
          <cell r="L25">
            <v>31482</v>
          </cell>
        </row>
        <row r="26">
          <cell r="A26" t="str">
            <v>Electra ISD</v>
          </cell>
          <cell r="B26">
            <v>145339</v>
          </cell>
          <cell r="C26">
            <v>1279</v>
          </cell>
          <cell r="D26">
            <v>0</v>
          </cell>
          <cell r="E26">
            <v>1000</v>
          </cell>
          <cell r="F26">
            <v>0</v>
          </cell>
          <cell r="G26">
            <v>1500</v>
          </cell>
          <cell r="H26">
            <v>5703</v>
          </cell>
          <cell r="I26">
            <v>3079</v>
          </cell>
          <cell r="K26">
            <v>0</v>
          </cell>
          <cell r="L26">
            <v>157900</v>
          </cell>
        </row>
        <row r="27">
          <cell r="A27" t="str">
            <v>Elkhart ISD</v>
          </cell>
          <cell r="B27">
            <v>125708</v>
          </cell>
          <cell r="C27">
            <v>1426</v>
          </cell>
          <cell r="D27">
            <v>0</v>
          </cell>
          <cell r="E27">
            <v>2632</v>
          </cell>
          <cell r="F27">
            <v>0</v>
          </cell>
          <cell r="G27">
            <v>3910</v>
          </cell>
          <cell r="H27">
            <v>10679</v>
          </cell>
          <cell r="I27">
            <v>4225</v>
          </cell>
          <cell r="K27">
            <v>0</v>
          </cell>
          <cell r="L27">
            <v>148580</v>
          </cell>
        </row>
        <row r="28">
          <cell r="A28" t="str">
            <v>Eula ISD</v>
          </cell>
          <cell r="B28">
            <v>68167</v>
          </cell>
          <cell r="C28">
            <v>705</v>
          </cell>
          <cell r="D28">
            <v>0</v>
          </cell>
          <cell r="E28">
            <v>1000</v>
          </cell>
          <cell r="F28">
            <v>7222</v>
          </cell>
          <cell r="G28">
            <v>1783</v>
          </cell>
          <cell r="H28">
            <v>3372</v>
          </cell>
          <cell r="I28">
            <v>2706</v>
          </cell>
          <cell r="K28">
            <v>0</v>
          </cell>
          <cell r="L28">
            <v>84955</v>
          </cell>
        </row>
        <row r="29">
          <cell r="A29" t="str">
            <v>Farmersville ISD</v>
          </cell>
          <cell r="B29">
            <v>172907</v>
          </cell>
          <cell r="C29">
            <v>2211</v>
          </cell>
          <cell r="D29">
            <v>0</v>
          </cell>
          <cell r="E29">
            <v>4349</v>
          </cell>
          <cell r="F29">
            <v>2778</v>
          </cell>
          <cell r="G29">
            <v>8077</v>
          </cell>
          <cell r="H29">
            <v>12042</v>
          </cell>
          <cell r="I29">
            <v>7156</v>
          </cell>
          <cell r="K29">
            <v>0</v>
          </cell>
          <cell r="L29">
            <v>209520</v>
          </cell>
        </row>
        <row r="30">
          <cell r="A30" t="str">
            <v>Floydada ISD</v>
          </cell>
          <cell r="B30">
            <v>176738</v>
          </cell>
          <cell r="C30">
            <v>2117</v>
          </cell>
          <cell r="D30">
            <v>0</v>
          </cell>
          <cell r="E30">
            <v>1296</v>
          </cell>
          <cell r="F30">
            <v>0</v>
          </cell>
          <cell r="G30">
            <v>3344</v>
          </cell>
          <cell r="H30">
            <v>15208</v>
          </cell>
          <cell r="I30">
            <v>6270</v>
          </cell>
          <cell r="K30">
            <v>0</v>
          </cell>
          <cell r="L30">
            <v>204973</v>
          </cell>
        </row>
        <row r="31">
          <cell r="A31" t="str">
            <v>Fort Elliott CISD</v>
          </cell>
          <cell r="B31">
            <v>66283</v>
          </cell>
          <cell r="C31">
            <v>685</v>
          </cell>
          <cell r="D31">
            <v>0</v>
          </cell>
          <cell r="E31">
            <v>1500</v>
          </cell>
          <cell r="F31">
            <v>0</v>
          </cell>
          <cell r="G31">
            <v>1500</v>
          </cell>
          <cell r="H31">
            <v>0</v>
          </cell>
          <cell r="I31">
            <v>0</v>
          </cell>
          <cell r="K31">
            <v>0</v>
          </cell>
          <cell r="L31">
            <v>69968</v>
          </cell>
        </row>
        <row r="32">
          <cell r="A32" t="str">
            <v>Frank Phillips College</v>
          </cell>
          <cell r="B32">
            <v>159912</v>
          </cell>
          <cell r="C32">
            <v>1978</v>
          </cell>
          <cell r="D32">
            <v>0</v>
          </cell>
          <cell r="E32">
            <v>3169</v>
          </cell>
          <cell r="F32">
            <v>0</v>
          </cell>
          <cell r="G32">
            <v>8720</v>
          </cell>
          <cell r="H32">
            <v>6075</v>
          </cell>
          <cell r="I32">
            <v>2090</v>
          </cell>
          <cell r="K32">
            <v>0</v>
          </cell>
          <cell r="L32">
            <v>181944</v>
          </cell>
        </row>
        <row r="33">
          <cell r="A33" t="str">
            <v>Frankston ISD</v>
          </cell>
          <cell r="B33">
            <v>107496</v>
          </cell>
          <cell r="C33">
            <v>1290</v>
          </cell>
          <cell r="D33">
            <v>0</v>
          </cell>
          <cell r="E33">
            <v>1240</v>
          </cell>
          <cell r="F33">
            <v>0</v>
          </cell>
          <cell r="G33">
            <v>2878</v>
          </cell>
          <cell r="H33">
            <v>6376</v>
          </cell>
          <cell r="I33">
            <v>2646</v>
          </cell>
          <cell r="K33">
            <v>0</v>
          </cell>
          <cell r="L33">
            <v>121926</v>
          </cell>
        </row>
        <row r="34">
          <cell r="A34" t="str">
            <v>Garner ISD</v>
          </cell>
          <cell r="B34">
            <v>23447</v>
          </cell>
          <cell r="C34">
            <v>267</v>
          </cell>
          <cell r="D34">
            <v>0</v>
          </cell>
          <cell r="E34">
            <v>1000</v>
          </cell>
          <cell r="F34">
            <v>0</v>
          </cell>
          <cell r="G34">
            <v>1500</v>
          </cell>
          <cell r="H34">
            <v>2488</v>
          </cell>
          <cell r="I34">
            <v>1421</v>
          </cell>
          <cell r="K34">
            <v>0</v>
          </cell>
          <cell r="L34">
            <v>30123</v>
          </cell>
        </row>
        <row r="35">
          <cell r="A35" t="str">
            <v>Garrison ISD</v>
          </cell>
          <cell r="B35">
            <v>72977</v>
          </cell>
          <cell r="C35">
            <v>898</v>
          </cell>
          <cell r="D35">
            <v>0</v>
          </cell>
          <cell r="E35">
            <v>1877</v>
          </cell>
          <cell r="F35">
            <v>1500</v>
          </cell>
          <cell r="G35">
            <v>3031</v>
          </cell>
          <cell r="H35">
            <v>8464</v>
          </cell>
          <cell r="I35">
            <v>3757</v>
          </cell>
          <cell r="K35">
            <v>0</v>
          </cell>
          <cell r="L35">
            <v>92504</v>
          </cell>
        </row>
        <row r="36">
          <cell r="A36" t="str">
            <v>Gholson ISD</v>
          </cell>
          <cell r="B36">
            <v>29429</v>
          </cell>
          <cell r="C36">
            <v>317</v>
          </cell>
          <cell r="D36">
            <v>0</v>
          </cell>
          <cell r="E36">
            <v>1000</v>
          </cell>
          <cell r="F36">
            <v>0</v>
          </cell>
          <cell r="G36">
            <v>1500</v>
          </cell>
          <cell r="H36">
            <v>2156</v>
          </cell>
          <cell r="I36">
            <v>1523</v>
          </cell>
          <cell r="K36">
            <v>0</v>
          </cell>
          <cell r="L36">
            <v>35925</v>
          </cell>
        </row>
        <row r="37">
          <cell r="A37" t="str">
            <v>Gold-Burg ISD</v>
          </cell>
          <cell r="B37">
            <v>31219</v>
          </cell>
          <cell r="C37">
            <v>310</v>
          </cell>
          <cell r="D37">
            <v>0</v>
          </cell>
          <cell r="E37">
            <v>1000</v>
          </cell>
          <cell r="F37">
            <v>0</v>
          </cell>
          <cell r="G37">
            <v>1500</v>
          </cell>
          <cell r="H37">
            <v>2283</v>
          </cell>
          <cell r="I37">
            <v>1174</v>
          </cell>
          <cell r="K37">
            <v>0</v>
          </cell>
          <cell r="L37">
            <v>37486</v>
          </cell>
        </row>
        <row r="38">
          <cell r="A38" t="str">
            <v>Grady ISD</v>
          </cell>
          <cell r="B38">
            <v>133490</v>
          </cell>
          <cell r="C38">
            <v>1608</v>
          </cell>
          <cell r="D38">
            <v>0</v>
          </cell>
          <cell r="E38">
            <v>1000</v>
          </cell>
          <cell r="F38">
            <v>3333</v>
          </cell>
          <cell r="G38">
            <v>1500</v>
          </cell>
          <cell r="H38">
            <v>8926</v>
          </cell>
          <cell r="I38">
            <v>5379</v>
          </cell>
          <cell r="K38">
            <v>0</v>
          </cell>
          <cell r="L38">
            <v>155236</v>
          </cell>
        </row>
        <row r="39">
          <cell r="A39" t="str">
            <v>Grand Saline ISD</v>
          </cell>
          <cell r="B39">
            <v>130718</v>
          </cell>
          <cell r="C39">
            <v>1588</v>
          </cell>
          <cell r="D39">
            <v>0</v>
          </cell>
          <cell r="E39">
            <v>1983</v>
          </cell>
          <cell r="F39">
            <v>0</v>
          </cell>
          <cell r="G39">
            <v>3876</v>
          </cell>
          <cell r="H39">
            <v>7277</v>
          </cell>
          <cell r="I39">
            <v>2770</v>
          </cell>
          <cell r="K39">
            <v>0</v>
          </cell>
          <cell r="L39">
            <v>148212</v>
          </cell>
        </row>
        <row r="40">
          <cell r="A40" t="str">
            <v>Grandview ISD</v>
          </cell>
          <cell r="B40">
            <v>180880</v>
          </cell>
          <cell r="C40">
            <v>1946</v>
          </cell>
          <cell r="D40">
            <v>0</v>
          </cell>
          <cell r="E40">
            <v>2649</v>
          </cell>
          <cell r="F40">
            <v>0</v>
          </cell>
          <cell r="G40">
            <v>4373</v>
          </cell>
          <cell r="H40">
            <v>7736</v>
          </cell>
          <cell r="I40">
            <v>2356</v>
          </cell>
          <cell r="K40">
            <v>0</v>
          </cell>
          <cell r="L40">
            <v>199940</v>
          </cell>
        </row>
        <row r="41">
          <cell r="A41" t="str">
            <v>Grape Creek ISD</v>
          </cell>
          <cell r="B41">
            <v>121985</v>
          </cell>
          <cell r="C41">
            <v>1446</v>
          </cell>
          <cell r="D41">
            <v>0</v>
          </cell>
          <cell r="E41">
            <v>2123</v>
          </cell>
          <cell r="F41">
            <v>0</v>
          </cell>
          <cell r="G41">
            <v>5258</v>
          </cell>
          <cell r="H41">
            <v>8728</v>
          </cell>
          <cell r="I41">
            <v>7102</v>
          </cell>
          <cell r="K41">
            <v>0</v>
          </cell>
          <cell r="L41">
            <v>146642</v>
          </cell>
        </row>
        <row r="42">
          <cell r="A42" t="str">
            <v>Greenville ISD</v>
          </cell>
          <cell r="B42">
            <v>610059</v>
          </cell>
          <cell r="C42">
            <v>6893</v>
          </cell>
          <cell r="D42">
            <v>0</v>
          </cell>
          <cell r="E42">
            <v>10103</v>
          </cell>
          <cell r="F42">
            <v>2083</v>
          </cell>
          <cell r="G42">
            <v>15644</v>
          </cell>
          <cell r="H42">
            <v>29919</v>
          </cell>
          <cell r="I42">
            <v>16225</v>
          </cell>
          <cell r="K42">
            <v>20833</v>
          </cell>
          <cell r="L42">
            <v>711759</v>
          </cell>
        </row>
        <row r="43">
          <cell r="A43" t="str">
            <v>Hamlin ISD</v>
          </cell>
          <cell r="B43">
            <v>123582</v>
          </cell>
          <cell r="C43">
            <v>1071</v>
          </cell>
          <cell r="D43">
            <v>0</v>
          </cell>
          <cell r="E43">
            <v>1000</v>
          </cell>
          <cell r="F43">
            <v>0</v>
          </cell>
          <cell r="G43">
            <v>1805</v>
          </cell>
          <cell r="H43">
            <v>5951</v>
          </cell>
          <cell r="I43">
            <v>2675</v>
          </cell>
          <cell r="K43">
            <v>0</v>
          </cell>
          <cell r="L43">
            <v>136084</v>
          </cell>
        </row>
        <row r="44">
          <cell r="A44" t="str">
            <v>Henrietta ISD</v>
          </cell>
          <cell r="B44">
            <v>109124</v>
          </cell>
          <cell r="C44">
            <v>1439</v>
          </cell>
          <cell r="D44">
            <v>0</v>
          </cell>
          <cell r="E44">
            <v>1467</v>
          </cell>
          <cell r="F44">
            <v>0</v>
          </cell>
          <cell r="G44">
            <v>3503</v>
          </cell>
          <cell r="H44">
            <v>10249</v>
          </cell>
          <cell r="I44">
            <v>4100</v>
          </cell>
          <cell r="K44">
            <v>0</v>
          </cell>
          <cell r="L44">
            <v>129882</v>
          </cell>
        </row>
        <row r="45">
          <cell r="A45" t="str">
            <v>Hico ISD</v>
          </cell>
          <cell r="B45">
            <v>83979</v>
          </cell>
          <cell r="C45">
            <v>1159</v>
          </cell>
          <cell r="D45">
            <v>0</v>
          </cell>
          <cell r="E45">
            <v>1285</v>
          </cell>
          <cell r="F45">
            <v>1500</v>
          </cell>
          <cell r="G45">
            <v>2534</v>
          </cell>
          <cell r="H45">
            <v>6348</v>
          </cell>
          <cell r="I45">
            <v>2740</v>
          </cell>
          <cell r="K45">
            <v>0</v>
          </cell>
          <cell r="L45">
            <v>99545</v>
          </cell>
        </row>
        <row r="46">
          <cell r="A46" t="str">
            <v>Holliday ISD</v>
          </cell>
          <cell r="B46">
            <v>133571</v>
          </cell>
          <cell r="C46">
            <v>1337</v>
          </cell>
          <cell r="D46">
            <v>0</v>
          </cell>
          <cell r="E46">
            <v>1958</v>
          </cell>
          <cell r="F46">
            <v>1500</v>
          </cell>
          <cell r="G46">
            <v>3170</v>
          </cell>
          <cell r="H46">
            <v>8540</v>
          </cell>
          <cell r="I46">
            <v>3635</v>
          </cell>
          <cell r="K46">
            <v>2778</v>
          </cell>
          <cell r="L46">
            <v>156489</v>
          </cell>
        </row>
        <row r="47">
          <cell r="A47" t="str">
            <v>Hooks ISD</v>
          </cell>
          <cell r="B47">
            <v>139687</v>
          </cell>
          <cell r="C47">
            <v>1472</v>
          </cell>
          <cell r="D47">
            <v>0</v>
          </cell>
          <cell r="E47">
            <v>1879</v>
          </cell>
          <cell r="F47">
            <v>4999.67</v>
          </cell>
          <cell r="G47">
            <v>3245</v>
          </cell>
          <cell r="H47">
            <v>7374</v>
          </cell>
          <cell r="I47">
            <v>1549</v>
          </cell>
          <cell r="K47">
            <v>0</v>
          </cell>
          <cell r="L47">
            <v>160205.67000000001</v>
          </cell>
        </row>
        <row r="48">
          <cell r="A48" t="str">
            <v>Jacksboro ISD</v>
          </cell>
          <cell r="B48">
            <v>171791</v>
          </cell>
          <cell r="C48">
            <v>2208</v>
          </cell>
          <cell r="D48">
            <v>0</v>
          </cell>
          <cell r="E48">
            <v>1895</v>
          </cell>
          <cell r="F48">
            <v>9620</v>
          </cell>
          <cell r="G48">
            <v>3365</v>
          </cell>
          <cell r="H48">
            <v>12881</v>
          </cell>
          <cell r="I48">
            <v>4915</v>
          </cell>
          <cell r="K48">
            <v>0</v>
          </cell>
          <cell r="L48">
            <v>206675</v>
          </cell>
        </row>
        <row r="49">
          <cell r="A49" t="str">
            <v>Jayton-Girard ISD</v>
          </cell>
          <cell r="B49">
            <v>68031</v>
          </cell>
          <cell r="C49">
            <v>862</v>
          </cell>
          <cell r="D49">
            <v>0</v>
          </cell>
          <cell r="E49">
            <v>1000</v>
          </cell>
          <cell r="F49">
            <v>0</v>
          </cell>
          <cell r="G49">
            <v>1500</v>
          </cell>
          <cell r="H49">
            <v>6087</v>
          </cell>
          <cell r="I49">
            <v>3209</v>
          </cell>
          <cell r="K49">
            <v>0</v>
          </cell>
          <cell r="L49">
            <v>80689</v>
          </cell>
        </row>
        <row r="50">
          <cell r="A50" t="str">
            <v>Jefferson ISD</v>
          </cell>
          <cell r="B50">
            <v>86464</v>
          </cell>
          <cell r="C50">
            <v>1096</v>
          </cell>
          <cell r="D50">
            <v>0</v>
          </cell>
          <cell r="E50">
            <v>2182</v>
          </cell>
          <cell r="F50">
            <v>1500</v>
          </cell>
          <cell r="G50">
            <v>4766</v>
          </cell>
          <cell r="H50">
            <v>12520</v>
          </cell>
          <cell r="I50">
            <v>3605</v>
          </cell>
          <cell r="K50">
            <v>0</v>
          </cell>
          <cell r="L50">
            <v>112133</v>
          </cell>
        </row>
        <row r="51">
          <cell r="A51" t="str">
            <v>Laneville ISD</v>
          </cell>
          <cell r="B51">
            <v>38924</v>
          </cell>
          <cell r="C51">
            <v>363</v>
          </cell>
          <cell r="D51">
            <v>0</v>
          </cell>
          <cell r="E51">
            <v>1000</v>
          </cell>
          <cell r="F51">
            <v>0</v>
          </cell>
          <cell r="G51">
            <v>1500</v>
          </cell>
          <cell r="H51">
            <v>4313</v>
          </cell>
          <cell r="I51">
            <v>1442</v>
          </cell>
          <cell r="K51">
            <v>0</v>
          </cell>
          <cell r="L51">
            <v>47542</v>
          </cell>
        </row>
        <row r="52">
          <cell r="A52" t="str">
            <v>Lazbuddie ISD</v>
          </cell>
          <cell r="B52">
            <v>60532</v>
          </cell>
          <cell r="C52">
            <v>625</v>
          </cell>
          <cell r="D52">
            <v>0</v>
          </cell>
          <cell r="E52">
            <v>1000</v>
          </cell>
          <cell r="F52">
            <v>0</v>
          </cell>
          <cell r="G52">
            <v>1500</v>
          </cell>
          <cell r="H52">
            <v>4513</v>
          </cell>
          <cell r="I52">
            <v>1793</v>
          </cell>
          <cell r="K52">
            <v>0</v>
          </cell>
          <cell r="L52">
            <v>69963</v>
          </cell>
        </row>
        <row r="53">
          <cell r="A53" t="str">
            <v>Lexington ISD</v>
          </cell>
          <cell r="B53">
            <v>109137</v>
          </cell>
          <cell r="C53">
            <v>1166</v>
          </cell>
          <cell r="D53">
            <v>0</v>
          </cell>
          <cell r="E53">
            <v>2274</v>
          </cell>
          <cell r="F53">
            <v>0</v>
          </cell>
          <cell r="G53">
            <v>3668</v>
          </cell>
          <cell r="H53">
            <v>7811</v>
          </cell>
          <cell r="I53">
            <v>3621</v>
          </cell>
          <cell r="K53">
            <v>0</v>
          </cell>
          <cell r="L53">
            <v>127677</v>
          </cell>
        </row>
        <row r="54">
          <cell r="A54" t="str">
            <v>Lovelady ISD</v>
          </cell>
          <cell r="B54">
            <v>38795</v>
          </cell>
          <cell r="C54">
            <v>455</v>
          </cell>
          <cell r="D54">
            <v>0</v>
          </cell>
          <cell r="E54">
            <v>1518</v>
          </cell>
          <cell r="F54">
            <v>0</v>
          </cell>
          <cell r="G54">
            <v>3037</v>
          </cell>
          <cell r="H54">
            <v>0</v>
          </cell>
          <cell r="I54">
            <v>0</v>
          </cell>
          <cell r="K54">
            <v>0</v>
          </cell>
          <cell r="L54">
            <v>43805</v>
          </cell>
        </row>
        <row r="55">
          <cell r="A55" t="str">
            <v>Malakoff ISD</v>
          </cell>
          <cell r="B55">
            <v>151156</v>
          </cell>
          <cell r="C55">
            <v>2067</v>
          </cell>
          <cell r="D55">
            <v>0</v>
          </cell>
          <cell r="E55">
            <v>1787</v>
          </cell>
          <cell r="F55">
            <v>7013</v>
          </cell>
          <cell r="G55">
            <v>4979</v>
          </cell>
          <cell r="H55">
            <v>11407</v>
          </cell>
          <cell r="I55">
            <v>5150</v>
          </cell>
          <cell r="K55">
            <v>0</v>
          </cell>
          <cell r="L55">
            <v>183559</v>
          </cell>
        </row>
        <row r="56">
          <cell r="A56" t="str">
            <v>Marshall ISD</v>
          </cell>
          <cell r="B56">
            <v>503135</v>
          </cell>
          <cell r="C56">
            <v>6157</v>
          </cell>
          <cell r="D56">
            <v>0</v>
          </cell>
          <cell r="E56">
            <v>5156</v>
          </cell>
          <cell r="F56">
            <v>5556</v>
          </cell>
          <cell r="G56">
            <v>20108</v>
          </cell>
          <cell r="H56">
            <v>24875</v>
          </cell>
          <cell r="I56">
            <v>15616</v>
          </cell>
          <cell r="K56">
            <v>0</v>
          </cell>
          <cell r="L56">
            <v>580603</v>
          </cell>
        </row>
        <row r="57">
          <cell r="A57" t="str">
            <v>May ISD</v>
          </cell>
          <cell r="B57">
            <v>53900</v>
          </cell>
          <cell r="C57">
            <v>583</v>
          </cell>
          <cell r="D57">
            <v>0</v>
          </cell>
          <cell r="E57">
            <v>1000</v>
          </cell>
          <cell r="F57">
            <v>1500</v>
          </cell>
          <cell r="G57">
            <v>1500</v>
          </cell>
          <cell r="H57">
            <v>4364</v>
          </cell>
          <cell r="I57">
            <v>1967</v>
          </cell>
          <cell r="K57">
            <v>0</v>
          </cell>
          <cell r="L57">
            <v>64814</v>
          </cell>
        </row>
        <row r="58">
          <cell r="A58" t="str">
            <v>McLennan Community College</v>
          </cell>
          <cell r="B58">
            <v>349139</v>
          </cell>
          <cell r="C58">
            <v>4605</v>
          </cell>
          <cell r="D58">
            <v>0</v>
          </cell>
          <cell r="E58">
            <v>10002</v>
          </cell>
          <cell r="F58">
            <v>8125</v>
          </cell>
          <cell r="G58">
            <v>16098</v>
          </cell>
          <cell r="H58">
            <v>11046</v>
          </cell>
          <cell r="I58">
            <v>1825</v>
          </cell>
          <cell r="K58">
            <v>10650</v>
          </cell>
          <cell r="L58">
            <v>411490</v>
          </cell>
        </row>
        <row r="59">
          <cell r="A59" t="str">
            <v>Mineola ISD</v>
          </cell>
          <cell r="B59">
            <v>172898</v>
          </cell>
          <cell r="C59">
            <v>2135</v>
          </cell>
          <cell r="D59">
            <v>0</v>
          </cell>
          <cell r="E59">
            <v>2133</v>
          </cell>
          <cell r="F59">
            <v>1500</v>
          </cell>
          <cell r="G59">
            <v>3961</v>
          </cell>
          <cell r="H59">
            <v>8115</v>
          </cell>
          <cell r="I59">
            <v>4525</v>
          </cell>
          <cell r="K59">
            <v>0</v>
          </cell>
          <cell r="L59">
            <v>195267</v>
          </cell>
        </row>
        <row r="60">
          <cell r="A60" t="str">
            <v>Mt. Enterprise ISD</v>
          </cell>
          <cell r="B60">
            <v>41469</v>
          </cell>
          <cell r="C60">
            <v>522</v>
          </cell>
          <cell r="D60">
            <v>0</v>
          </cell>
          <cell r="E60">
            <v>1000</v>
          </cell>
          <cell r="F60">
            <v>2319</v>
          </cell>
          <cell r="G60">
            <v>1500</v>
          </cell>
          <cell r="H60">
            <v>5382</v>
          </cell>
          <cell r="I60">
            <v>2025</v>
          </cell>
          <cell r="K60">
            <v>0</v>
          </cell>
          <cell r="L60">
            <v>54217</v>
          </cell>
        </row>
        <row r="61">
          <cell r="A61" t="str">
            <v>Nazareth ISD</v>
          </cell>
          <cell r="B61">
            <v>75019</v>
          </cell>
          <cell r="C61">
            <v>451</v>
          </cell>
          <cell r="D61">
            <v>0</v>
          </cell>
          <cell r="E61">
            <v>1000</v>
          </cell>
          <cell r="F61">
            <v>0</v>
          </cell>
          <cell r="G61">
            <v>1500</v>
          </cell>
          <cell r="H61">
            <v>8887</v>
          </cell>
          <cell r="I61">
            <v>2642</v>
          </cell>
          <cell r="K61">
            <v>0</v>
          </cell>
          <cell r="L61">
            <v>89499</v>
          </cell>
        </row>
        <row r="62">
          <cell r="A62" t="str">
            <v>Neches ISD</v>
          </cell>
          <cell r="B62">
            <v>42272</v>
          </cell>
          <cell r="C62">
            <v>478</v>
          </cell>
          <cell r="D62">
            <v>0</v>
          </cell>
          <cell r="E62">
            <v>1000</v>
          </cell>
          <cell r="F62">
            <v>724.67000000000019</v>
          </cell>
          <cell r="G62">
            <v>1500</v>
          </cell>
          <cell r="H62">
            <v>7529</v>
          </cell>
          <cell r="I62">
            <v>2214</v>
          </cell>
          <cell r="K62">
            <v>0</v>
          </cell>
          <cell r="L62">
            <v>55717.67</v>
          </cell>
        </row>
        <row r="63">
          <cell r="A63" t="str">
            <v>New Summerfield ISD</v>
          </cell>
          <cell r="B63">
            <v>79143</v>
          </cell>
          <cell r="C63">
            <v>1084</v>
          </cell>
          <cell r="D63">
            <v>0</v>
          </cell>
          <cell r="E63">
            <v>1362</v>
          </cell>
          <cell r="F63">
            <v>0</v>
          </cell>
          <cell r="G63">
            <v>2529</v>
          </cell>
          <cell r="H63">
            <v>6970</v>
          </cell>
          <cell r="I63">
            <v>2148</v>
          </cell>
          <cell r="K63">
            <v>0</v>
          </cell>
          <cell r="L63">
            <v>93236</v>
          </cell>
        </row>
        <row r="64">
          <cell r="A64" t="str">
            <v>Newcastle ISD</v>
          </cell>
          <cell r="B64">
            <v>37380</v>
          </cell>
          <cell r="C64">
            <v>435</v>
          </cell>
          <cell r="D64">
            <v>0</v>
          </cell>
          <cell r="E64">
            <v>1000</v>
          </cell>
          <cell r="F64">
            <v>0</v>
          </cell>
          <cell r="G64">
            <v>1500</v>
          </cell>
          <cell r="H64">
            <v>2314</v>
          </cell>
          <cell r="I64">
            <v>1024</v>
          </cell>
          <cell r="K64">
            <v>0</v>
          </cell>
          <cell r="L64">
            <v>43653</v>
          </cell>
        </row>
        <row r="65">
          <cell r="A65" t="str">
            <v>Nocona ISD</v>
          </cell>
          <cell r="B65">
            <v>80455</v>
          </cell>
          <cell r="C65">
            <v>1117</v>
          </cell>
          <cell r="D65">
            <v>0</v>
          </cell>
          <cell r="E65">
            <v>1913</v>
          </cell>
          <cell r="F65">
            <v>7536</v>
          </cell>
          <cell r="G65">
            <v>3553</v>
          </cell>
          <cell r="H65">
            <v>7969</v>
          </cell>
          <cell r="I65">
            <v>4556</v>
          </cell>
          <cell r="K65">
            <v>0</v>
          </cell>
          <cell r="L65">
            <v>107099</v>
          </cell>
        </row>
        <row r="66">
          <cell r="A66" t="str">
            <v>North Lamar ISD</v>
          </cell>
          <cell r="B66">
            <v>215049</v>
          </cell>
          <cell r="C66">
            <v>2550</v>
          </cell>
          <cell r="D66">
            <v>0</v>
          </cell>
          <cell r="E66">
            <v>4548</v>
          </cell>
          <cell r="F66">
            <v>2778</v>
          </cell>
          <cell r="G66">
            <v>8581</v>
          </cell>
          <cell r="H66">
            <v>24771</v>
          </cell>
          <cell r="I66">
            <v>11333</v>
          </cell>
          <cell r="K66">
            <v>0</v>
          </cell>
          <cell r="L66">
            <v>269610</v>
          </cell>
        </row>
        <row r="67">
          <cell r="A67" t="str">
            <v>Northside ISD (Vernon)</v>
          </cell>
          <cell r="B67">
            <v>42589</v>
          </cell>
          <cell r="C67">
            <v>481</v>
          </cell>
          <cell r="D67">
            <v>0</v>
          </cell>
          <cell r="E67">
            <v>1000</v>
          </cell>
          <cell r="F67">
            <v>0</v>
          </cell>
          <cell r="G67">
            <v>1500</v>
          </cell>
          <cell r="H67">
            <v>4959</v>
          </cell>
          <cell r="I67">
            <v>1792</v>
          </cell>
          <cell r="K67">
            <v>0</v>
          </cell>
          <cell r="L67">
            <v>52321</v>
          </cell>
        </row>
        <row r="68">
          <cell r="A68" t="str">
            <v>Overton ISD</v>
          </cell>
          <cell r="B68">
            <v>78744</v>
          </cell>
          <cell r="C68">
            <v>1007</v>
          </cell>
          <cell r="D68">
            <v>0</v>
          </cell>
          <cell r="E68">
            <v>1000</v>
          </cell>
          <cell r="F68">
            <v>0</v>
          </cell>
          <cell r="G68">
            <v>2054</v>
          </cell>
          <cell r="H68">
            <v>7345</v>
          </cell>
          <cell r="I68">
            <v>1553</v>
          </cell>
          <cell r="K68">
            <v>0</v>
          </cell>
          <cell r="L68">
            <v>91703</v>
          </cell>
        </row>
        <row r="69">
          <cell r="A69" t="str">
            <v>Panther Creek CISD</v>
          </cell>
          <cell r="B69">
            <v>40000</v>
          </cell>
          <cell r="C69">
            <v>446</v>
          </cell>
          <cell r="D69">
            <v>0</v>
          </cell>
          <cell r="E69">
            <v>1000</v>
          </cell>
          <cell r="F69">
            <v>2778</v>
          </cell>
          <cell r="G69">
            <v>1500</v>
          </cell>
          <cell r="H69">
            <v>6093</v>
          </cell>
          <cell r="I69">
            <v>2375</v>
          </cell>
          <cell r="K69">
            <v>0</v>
          </cell>
          <cell r="L69">
            <v>54192</v>
          </cell>
        </row>
        <row r="70">
          <cell r="A70" t="str">
            <v>Paris ISD</v>
          </cell>
          <cell r="B70">
            <v>351258</v>
          </cell>
          <cell r="C70">
            <v>4589</v>
          </cell>
          <cell r="D70">
            <v>0</v>
          </cell>
          <cell r="E70">
            <v>8169</v>
          </cell>
          <cell r="F70">
            <v>9589</v>
          </cell>
          <cell r="G70">
            <v>14677</v>
          </cell>
          <cell r="H70">
            <v>51397</v>
          </cell>
          <cell r="I70">
            <v>10087</v>
          </cell>
          <cell r="K70">
            <v>0</v>
          </cell>
          <cell r="L70">
            <v>449766</v>
          </cell>
        </row>
        <row r="71">
          <cell r="A71" t="str">
            <v>Petrolia CISD</v>
          </cell>
          <cell r="B71">
            <v>107831</v>
          </cell>
          <cell r="C71">
            <v>965</v>
          </cell>
          <cell r="D71">
            <v>0</v>
          </cell>
          <cell r="E71">
            <v>1863</v>
          </cell>
          <cell r="F71">
            <v>0</v>
          </cell>
          <cell r="G71">
            <v>4092</v>
          </cell>
          <cell r="H71">
            <v>18997</v>
          </cell>
          <cell r="I71">
            <v>3306</v>
          </cell>
          <cell r="K71">
            <v>0</v>
          </cell>
          <cell r="L71">
            <v>137054</v>
          </cell>
        </row>
        <row r="72">
          <cell r="A72" t="str">
            <v>Pottsboro ISD</v>
          </cell>
          <cell r="B72">
            <v>168213</v>
          </cell>
          <cell r="C72">
            <v>2026</v>
          </cell>
          <cell r="D72">
            <v>0</v>
          </cell>
          <cell r="E72">
            <v>2319</v>
          </cell>
          <cell r="F72">
            <v>12083.119999999999</v>
          </cell>
          <cell r="G72">
            <v>5537</v>
          </cell>
          <cell r="H72">
            <v>12150</v>
          </cell>
          <cell r="I72">
            <v>5389</v>
          </cell>
          <cell r="K72">
            <v>0</v>
          </cell>
          <cell r="L72">
            <v>207717.12</v>
          </cell>
        </row>
        <row r="73">
          <cell r="A73" t="str">
            <v>Quanah ISD</v>
          </cell>
          <cell r="B73">
            <v>117755</v>
          </cell>
          <cell r="C73">
            <v>1365</v>
          </cell>
          <cell r="D73">
            <v>0</v>
          </cell>
          <cell r="E73">
            <v>1377</v>
          </cell>
          <cell r="F73">
            <v>5989</v>
          </cell>
          <cell r="G73">
            <v>1918</v>
          </cell>
          <cell r="H73">
            <v>7811</v>
          </cell>
          <cell r="I73">
            <v>3767</v>
          </cell>
          <cell r="K73">
            <v>0</v>
          </cell>
          <cell r="L73">
            <v>139982</v>
          </cell>
        </row>
        <row r="74">
          <cell r="A74" t="str">
            <v>Robert Lee ISD</v>
          </cell>
          <cell r="B74">
            <v>69436</v>
          </cell>
          <cell r="C74">
            <v>788</v>
          </cell>
          <cell r="D74">
            <v>0</v>
          </cell>
          <cell r="E74">
            <v>1000</v>
          </cell>
          <cell r="F74">
            <v>2460</v>
          </cell>
          <cell r="G74">
            <v>1500</v>
          </cell>
          <cell r="H74">
            <v>3488</v>
          </cell>
          <cell r="I74">
            <v>1527</v>
          </cell>
          <cell r="K74">
            <v>0</v>
          </cell>
          <cell r="L74">
            <v>80199</v>
          </cell>
        </row>
        <row r="75">
          <cell r="A75" t="str">
            <v>S&amp;S Consolidated ISD</v>
          </cell>
          <cell r="B75">
            <v>161765</v>
          </cell>
          <cell r="C75">
            <v>1910</v>
          </cell>
          <cell r="D75">
            <v>0</v>
          </cell>
          <cell r="E75">
            <v>2253</v>
          </cell>
          <cell r="F75">
            <v>0</v>
          </cell>
          <cell r="G75">
            <v>4755</v>
          </cell>
          <cell r="H75">
            <v>13327</v>
          </cell>
          <cell r="I75">
            <v>2319</v>
          </cell>
          <cell r="K75">
            <v>0</v>
          </cell>
          <cell r="L75">
            <v>186329</v>
          </cell>
        </row>
        <row r="76">
          <cell r="A76" t="str">
            <v>Santa Anna ISD</v>
          </cell>
          <cell r="B76">
            <v>45305</v>
          </cell>
          <cell r="C76">
            <v>496</v>
          </cell>
          <cell r="D76">
            <v>0</v>
          </cell>
          <cell r="E76">
            <v>1000</v>
          </cell>
          <cell r="F76">
            <v>0</v>
          </cell>
          <cell r="G76">
            <v>1500</v>
          </cell>
          <cell r="H76">
            <v>2480</v>
          </cell>
          <cell r="I76">
            <v>1192</v>
          </cell>
          <cell r="K76">
            <v>0</v>
          </cell>
          <cell r="L76">
            <v>51973</v>
          </cell>
        </row>
        <row r="77">
          <cell r="A77" t="str">
            <v>Santo ISD</v>
          </cell>
          <cell r="B77">
            <v>68621</v>
          </cell>
          <cell r="C77">
            <v>582</v>
          </cell>
          <cell r="D77">
            <v>0</v>
          </cell>
          <cell r="E77">
            <v>1063</v>
          </cell>
          <cell r="F77">
            <v>0</v>
          </cell>
          <cell r="G77">
            <v>1974</v>
          </cell>
          <cell r="H77">
            <v>9235</v>
          </cell>
          <cell r="I77">
            <v>5129</v>
          </cell>
          <cell r="K77">
            <v>0</v>
          </cell>
          <cell r="L77">
            <v>86604</v>
          </cell>
        </row>
        <row r="78">
          <cell r="A78" t="str">
            <v>Sonora ISD</v>
          </cell>
          <cell r="B78">
            <v>182427</v>
          </cell>
          <cell r="C78">
            <v>1852</v>
          </cell>
          <cell r="D78">
            <v>0</v>
          </cell>
          <cell r="E78">
            <v>1498</v>
          </cell>
          <cell r="F78">
            <v>5333</v>
          </cell>
          <cell r="G78">
            <v>2643</v>
          </cell>
          <cell r="H78">
            <v>14348</v>
          </cell>
          <cell r="I78">
            <v>6205</v>
          </cell>
          <cell r="K78">
            <v>0</v>
          </cell>
          <cell r="L78">
            <v>214306</v>
          </cell>
        </row>
        <row r="79">
          <cell r="A79" t="str">
            <v>Southland ISD</v>
          </cell>
          <cell r="B79">
            <v>25747</v>
          </cell>
          <cell r="C79">
            <v>255</v>
          </cell>
          <cell r="D79">
            <v>0</v>
          </cell>
          <cell r="E79">
            <v>1000</v>
          </cell>
          <cell r="F79">
            <v>4444</v>
          </cell>
          <cell r="G79">
            <v>1500</v>
          </cell>
          <cell r="H79">
            <v>8455</v>
          </cell>
          <cell r="I79">
            <v>1918</v>
          </cell>
          <cell r="K79">
            <v>0</v>
          </cell>
          <cell r="L79">
            <v>43319</v>
          </cell>
        </row>
        <row r="80">
          <cell r="A80" t="str">
            <v>Spearman ISD</v>
          </cell>
          <cell r="B80">
            <v>152154</v>
          </cell>
          <cell r="C80">
            <v>1868</v>
          </cell>
          <cell r="D80">
            <v>0</v>
          </cell>
          <cell r="E80">
            <v>1739</v>
          </cell>
          <cell r="F80">
            <v>5128</v>
          </cell>
          <cell r="G80">
            <v>2789</v>
          </cell>
          <cell r="H80">
            <v>9613</v>
          </cell>
          <cell r="I80">
            <v>5763</v>
          </cell>
          <cell r="K80">
            <v>0</v>
          </cell>
          <cell r="L80">
            <v>179054</v>
          </cell>
        </row>
        <row r="81">
          <cell r="A81" t="str">
            <v>Stanton ISD</v>
          </cell>
          <cell r="B81">
            <v>198801</v>
          </cell>
          <cell r="C81">
            <v>2504</v>
          </cell>
          <cell r="D81">
            <v>0</v>
          </cell>
          <cell r="E81">
            <v>1858</v>
          </cell>
          <cell r="F81">
            <v>1500</v>
          </cell>
          <cell r="G81">
            <v>3450</v>
          </cell>
          <cell r="H81">
            <v>22195</v>
          </cell>
          <cell r="I81">
            <v>12178</v>
          </cell>
          <cell r="K81">
            <v>0</v>
          </cell>
          <cell r="L81">
            <v>242486</v>
          </cell>
        </row>
        <row r="82">
          <cell r="A82" t="str">
            <v>Trinidad ISD</v>
          </cell>
          <cell r="B82">
            <v>42894</v>
          </cell>
          <cell r="C82">
            <v>398</v>
          </cell>
          <cell r="D82">
            <v>0</v>
          </cell>
          <cell r="E82">
            <v>1086</v>
          </cell>
          <cell r="F82">
            <v>0</v>
          </cell>
          <cell r="G82">
            <v>1687</v>
          </cell>
          <cell r="H82">
            <v>5332</v>
          </cell>
          <cell r="I82">
            <v>1461</v>
          </cell>
          <cell r="K82">
            <v>0</v>
          </cell>
          <cell r="L82">
            <v>52858</v>
          </cell>
        </row>
        <row r="83">
          <cell r="A83" t="str">
            <v>Trinity ISD</v>
          </cell>
          <cell r="B83">
            <v>142990</v>
          </cell>
          <cell r="C83">
            <v>1415</v>
          </cell>
          <cell r="D83">
            <v>0</v>
          </cell>
          <cell r="E83">
            <v>2113</v>
          </cell>
          <cell r="F83">
            <v>2083</v>
          </cell>
          <cell r="G83">
            <v>3924</v>
          </cell>
          <cell r="H83">
            <v>14877</v>
          </cell>
          <cell r="I83">
            <v>5709</v>
          </cell>
          <cell r="K83">
            <v>4861</v>
          </cell>
          <cell r="L83">
            <v>177972</v>
          </cell>
        </row>
        <row r="84">
          <cell r="A84" t="str">
            <v>Trinity Valley Community College</v>
          </cell>
          <cell r="B84">
            <v>284556</v>
          </cell>
          <cell r="C84">
            <v>3787</v>
          </cell>
          <cell r="D84">
            <v>0</v>
          </cell>
          <cell r="E84">
            <v>6645</v>
          </cell>
          <cell r="F84">
            <v>7229</v>
          </cell>
          <cell r="G84">
            <v>12475</v>
          </cell>
          <cell r="H84">
            <v>15917</v>
          </cell>
          <cell r="I84">
            <v>3790</v>
          </cell>
          <cell r="K84">
            <v>9650</v>
          </cell>
          <cell r="L84">
            <v>344049</v>
          </cell>
        </row>
        <row r="85">
          <cell r="A85" t="str">
            <v>Troup ISD</v>
          </cell>
          <cell r="B85">
            <v>134474</v>
          </cell>
          <cell r="C85">
            <v>1541</v>
          </cell>
          <cell r="D85">
            <v>0</v>
          </cell>
          <cell r="E85">
            <v>1904</v>
          </cell>
          <cell r="F85">
            <v>0</v>
          </cell>
          <cell r="G85">
            <v>7281</v>
          </cell>
          <cell r="H85">
            <v>6581</v>
          </cell>
          <cell r="I85">
            <v>3245</v>
          </cell>
          <cell r="K85">
            <v>0</v>
          </cell>
          <cell r="L85">
            <v>155026</v>
          </cell>
        </row>
        <row r="86">
          <cell r="A86" t="str">
            <v>Turkey-Quitaque ISD</v>
          </cell>
          <cell r="B86">
            <v>44107</v>
          </cell>
          <cell r="C86">
            <v>456</v>
          </cell>
          <cell r="D86">
            <v>0</v>
          </cell>
          <cell r="E86">
            <v>1000</v>
          </cell>
          <cell r="F86">
            <v>0</v>
          </cell>
          <cell r="G86">
            <v>1500</v>
          </cell>
          <cell r="H86">
            <v>7769</v>
          </cell>
          <cell r="I86">
            <v>1722</v>
          </cell>
          <cell r="K86">
            <v>0</v>
          </cell>
          <cell r="L86">
            <v>56554</v>
          </cell>
        </row>
        <row r="87">
          <cell r="A87" t="str">
            <v>Tyler Jr College</v>
          </cell>
          <cell r="B87">
            <v>619045</v>
          </cell>
          <cell r="C87">
            <v>7765</v>
          </cell>
          <cell r="D87">
            <v>0</v>
          </cell>
          <cell r="E87">
            <v>0</v>
          </cell>
          <cell r="F87">
            <v>28684</v>
          </cell>
          <cell r="G87">
            <v>0</v>
          </cell>
          <cell r="H87">
            <v>13141</v>
          </cell>
          <cell r="I87">
            <v>2941</v>
          </cell>
          <cell r="K87">
            <v>0</v>
          </cell>
          <cell r="L87">
            <v>671576</v>
          </cell>
        </row>
        <row r="88">
          <cell r="A88" t="str">
            <v>Vernon ISD</v>
          </cell>
          <cell r="B88">
            <v>218667</v>
          </cell>
          <cell r="C88">
            <v>2565</v>
          </cell>
          <cell r="D88">
            <v>0</v>
          </cell>
          <cell r="E88">
            <v>4418</v>
          </cell>
          <cell r="F88">
            <v>0</v>
          </cell>
          <cell r="G88">
            <v>7828</v>
          </cell>
          <cell r="H88">
            <v>14811</v>
          </cell>
          <cell r="I88">
            <v>6257</v>
          </cell>
          <cell r="K88">
            <v>0</v>
          </cell>
          <cell r="L88">
            <v>254546</v>
          </cell>
        </row>
        <row r="89">
          <cell r="A89" t="str">
            <v>Weatherford ISD</v>
          </cell>
          <cell r="B89">
            <v>693346</v>
          </cell>
          <cell r="C89">
            <v>8253</v>
          </cell>
          <cell r="D89">
            <v>0</v>
          </cell>
          <cell r="E89">
            <v>10198</v>
          </cell>
          <cell r="F89">
            <v>5294</v>
          </cell>
          <cell r="G89">
            <v>17483</v>
          </cell>
          <cell r="H89">
            <v>19015</v>
          </cell>
          <cell r="I89">
            <v>8601</v>
          </cell>
          <cell r="K89">
            <v>0</v>
          </cell>
          <cell r="L89">
            <v>762190</v>
          </cell>
        </row>
        <row r="90">
          <cell r="A90" t="str">
            <v>Wellington ISD</v>
          </cell>
          <cell r="B90">
            <v>99372</v>
          </cell>
          <cell r="C90">
            <v>1051</v>
          </cell>
          <cell r="D90">
            <v>0</v>
          </cell>
          <cell r="E90">
            <v>1190</v>
          </cell>
          <cell r="F90">
            <v>0</v>
          </cell>
          <cell r="G90">
            <v>2631</v>
          </cell>
          <cell r="H90">
            <v>10265</v>
          </cell>
          <cell r="I90">
            <v>5415</v>
          </cell>
          <cell r="K90">
            <v>0</v>
          </cell>
          <cell r="L90">
            <v>119924</v>
          </cell>
        </row>
        <row r="91">
          <cell r="A91" t="str">
            <v>Wells ISD</v>
          </cell>
          <cell r="B91">
            <v>54258</v>
          </cell>
          <cell r="C91">
            <v>777</v>
          </cell>
          <cell r="D91">
            <v>0</v>
          </cell>
          <cell r="E91">
            <v>1142</v>
          </cell>
          <cell r="F91">
            <v>0</v>
          </cell>
          <cell r="G91">
            <v>1745</v>
          </cell>
          <cell r="H91">
            <v>4775</v>
          </cell>
          <cell r="I91">
            <v>1561</v>
          </cell>
          <cell r="K91">
            <v>0</v>
          </cell>
          <cell r="L91">
            <v>64258</v>
          </cell>
        </row>
        <row r="92">
          <cell r="A92" t="str">
            <v>West Rusk County CISD</v>
          </cell>
          <cell r="B92">
            <v>100323</v>
          </cell>
          <cell r="C92">
            <v>1265</v>
          </cell>
          <cell r="D92">
            <v>0</v>
          </cell>
          <cell r="E92">
            <v>2315</v>
          </cell>
          <cell r="F92">
            <v>1500</v>
          </cell>
          <cell r="G92">
            <v>4944</v>
          </cell>
          <cell r="H92">
            <v>16214</v>
          </cell>
          <cell r="I92">
            <v>5556</v>
          </cell>
          <cell r="K92">
            <v>0</v>
          </cell>
          <cell r="L92">
            <v>132117</v>
          </cell>
        </row>
        <row r="93">
          <cell r="A93" t="str">
            <v>West Sabine ISD</v>
          </cell>
          <cell r="B93">
            <v>63853</v>
          </cell>
          <cell r="C93">
            <v>848</v>
          </cell>
          <cell r="D93">
            <v>0</v>
          </cell>
          <cell r="E93">
            <v>1175</v>
          </cell>
          <cell r="F93">
            <v>0</v>
          </cell>
          <cell r="G93">
            <v>7095</v>
          </cell>
          <cell r="H93">
            <v>5175</v>
          </cell>
          <cell r="I93">
            <v>2903</v>
          </cell>
          <cell r="K93">
            <v>0</v>
          </cell>
          <cell r="L93">
            <v>81049</v>
          </cell>
        </row>
        <row r="94">
          <cell r="A94" t="str">
            <v>Western Texas College</v>
          </cell>
          <cell r="B94">
            <v>289629</v>
          </cell>
          <cell r="C94">
            <v>2706</v>
          </cell>
          <cell r="D94">
            <v>0</v>
          </cell>
          <cell r="E94">
            <v>3135</v>
          </cell>
          <cell r="F94">
            <v>5556</v>
          </cell>
          <cell r="G94">
            <v>5822</v>
          </cell>
          <cell r="H94">
            <v>4298</v>
          </cell>
          <cell r="I94">
            <v>723</v>
          </cell>
          <cell r="K94">
            <v>9028</v>
          </cell>
          <cell r="L94">
            <v>320897</v>
          </cell>
        </row>
        <row r="95">
          <cell r="A95" t="str">
            <v>White Oak ISD</v>
          </cell>
          <cell r="B95">
            <v>202161</v>
          </cell>
          <cell r="C95">
            <v>2585</v>
          </cell>
          <cell r="D95">
            <v>0</v>
          </cell>
          <cell r="E95">
            <v>3296</v>
          </cell>
          <cell r="F95">
            <v>0</v>
          </cell>
          <cell r="G95">
            <v>7288</v>
          </cell>
          <cell r="H95">
            <v>13538</v>
          </cell>
          <cell r="I95">
            <v>3826</v>
          </cell>
          <cell r="K95">
            <v>0</v>
          </cell>
          <cell r="L95">
            <v>232694</v>
          </cell>
        </row>
        <row r="96">
          <cell r="A96" t="str">
            <v>Whitehouse ISD</v>
          </cell>
          <cell r="B96">
            <v>453195</v>
          </cell>
          <cell r="C96">
            <v>5324</v>
          </cell>
          <cell r="D96">
            <v>0</v>
          </cell>
          <cell r="E96">
            <v>7363</v>
          </cell>
          <cell r="F96">
            <v>11429</v>
          </cell>
          <cell r="G96">
            <v>14585</v>
          </cell>
          <cell r="H96">
            <v>25620</v>
          </cell>
          <cell r="I96">
            <v>11232</v>
          </cell>
          <cell r="K96">
            <v>0</v>
          </cell>
          <cell r="L96">
            <v>528748</v>
          </cell>
        </row>
        <row r="97">
          <cell r="A97" t="str">
            <v>Whitesboro ISD</v>
          </cell>
          <cell r="B97">
            <v>150471</v>
          </cell>
          <cell r="C97">
            <v>1887</v>
          </cell>
          <cell r="D97">
            <v>0</v>
          </cell>
          <cell r="E97">
            <v>3809</v>
          </cell>
          <cell r="F97">
            <v>1500</v>
          </cell>
          <cell r="G97">
            <v>6366</v>
          </cell>
          <cell r="H97">
            <v>11108</v>
          </cell>
          <cell r="I97">
            <v>4777</v>
          </cell>
          <cell r="K97">
            <v>0</v>
          </cell>
          <cell r="L97">
            <v>179918</v>
          </cell>
        </row>
        <row r="98">
          <cell r="A98" t="str">
            <v>Wood County SESSA</v>
          </cell>
          <cell r="B98">
            <v>7318</v>
          </cell>
          <cell r="C98">
            <v>79</v>
          </cell>
          <cell r="D98">
            <v>0</v>
          </cell>
          <cell r="E98">
            <v>1000</v>
          </cell>
          <cell r="F98">
            <v>0</v>
          </cell>
          <cell r="G98">
            <v>1500</v>
          </cell>
          <cell r="H98">
            <v>6072</v>
          </cell>
          <cell r="I98">
            <v>2566</v>
          </cell>
          <cell r="K98">
            <v>0</v>
          </cell>
          <cell r="L98">
            <v>18535</v>
          </cell>
        </row>
        <row r="99">
          <cell r="A99" t="str">
            <v>Zavalla ISD</v>
          </cell>
          <cell r="B99">
            <v>57342</v>
          </cell>
          <cell r="C99">
            <v>694</v>
          </cell>
          <cell r="D99">
            <v>0</v>
          </cell>
          <cell r="E99">
            <v>1000</v>
          </cell>
          <cell r="F99">
            <v>1500</v>
          </cell>
          <cell r="G99">
            <v>1500</v>
          </cell>
          <cell r="H99">
            <v>9588</v>
          </cell>
          <cell r="I99">
            <v>2192</v>
          </cell>
          <cell r="K99">
            <v>0</v>
          </cell>
          <cell r="L99">
            <v>73816</v>
          </cell>
        </row>
      </sheetData>
      <sheetData sheetId="4">
        <row r="3">
          <cell r="A3" t="str">
            <v>Alba-Golden ISD</v>
          </cell>
          <cell r="B3">
            <v>10000</v>
          </cell>
          <cell r="C3" t="str">
            <v>1% Min $100,000</v>
          </cell>
          <cell r="D3">
            <v>1000000</v>
          </cell>
          <cell r="E3" t="str">
            <v>Not Applicable</v>
          </cell>
          <cell r="F3" t="str">
            <v>$100,000 / $300,000 / $100,000</v>
          </cell>
          <cell r="G3" t="str">
            <v>Not Applicable</v>
          </cell>
          <cell r="H3">
            <v>500</v>
          </cell>
          <cell r="I3">
            <v>100000</v>
          </cell>
          <cell r="J3">
            <v>1000</v>
          </cell>
          <cell r="K3">
            <v>1000000</v>
          </cell>
          <cell r="L3">
            <v>5000</v>
          </cell>
          <cell r="M3" t="str">
            <v>No Coverage</v>
          </cell>
          <cell r="N3" t="str">
            <v>No Coverage</v>
          </cell>
          <cell r="O3" t="str">
            <v>No Coverage</v>
          </cell>
        </row>
        <row r="4">
          <cell r="A4" t="str">
            <v>Albany ISD</v>
          </cell>
          <cell r="B4">
            <v>5000</v>
          </cell>
          <cell r="C4" t="str">
            <v>2% Min $250,000</v>
          </cell>
          <cell r="D4">
            <v>1000000</v>
          </cell>
          <cell r="E4" t="str">
            <v>Not Applicable</v>
          </cell>
          <cell r="F4" t="str">
            <v>$100,000 / $300,000 / $100,000</v>
          </cell>
          <cell r="G4" t="str">
            <v>Not Applicable</v>
          </cell>
          <cell r="H4">
            <v>1000</v>
          </cell>
          <cell r="I4">
            <v>100000</v>
          </cell>
          <cell r="J4">
            <v>1000</v>
          </cell>
          <cell r="K4">
            <v>1000000</v>
          </cell>
          <cell r="L4">
            <v>2500</v>
          </cell>
          <cell r="M4" t="str">
            <v>No Coverage</v>
          </cell>
          <cell r="N4" t="str">
            <v>No Coverage</v>
          </cell>
          <cell r="O4" t="str">
            <v>No Coverage</v>
          </cell>
        </row>
        <row r="5">
          <cell r="A5" t="str">
            <v>Alvarado ISD</v>
          </cell>
          <cell r="B5">
            <v>10000</v>
          </cell>
          <cell r="C5" t="str">
            <v>1% Min $100,000</v>
          </cell>
          <cell r="D5">
            <v>1000000</v>
          </cell>
          <cell r="E5" t="str">
            <v>Not Applicable</v>
          </cell>
          <cell r="F5" t="str">
            <v>$100,000 / $300,000 / $100,000</v>
          </cell>
          <cell r="G5" t="str">
            <v>Not Applicable</v>
          </cell>
          <cell r="H5">
            <v>2500</v>
          </cell>
          <cell r="I5">
            <v>100000</v>
          </cell>
          <cell r="J5">
            <v>1000</v>
          </cell>
          <cell r="K5">
            <v>1000000</v>
          </cell>
          <cell r="L5">
            <v>5000</v>
          </cell>
          <cell r="M5">
            <v>1000000</v>
          </cell>
          <cell r="N5">
            <v>5000</v>
          </cell>
          <cell r="O5" t="str">
            <v>No Coverage</v>
          </cell>
        </row>
        <row r="6">
          <cell r="A6" t="str">
            <v>Amherst ISD</v>
          </cell>
          <cell r="B6">
            <v>5000</v>
          </cell>
          <cell r="C6" t="str">
            <v>1% Min $100,000</v>
          </cell>
          <cell r="D6">
            <v>1000000</v>
          </cell>
          <cell r="E6" t="str">
            <v>Not Applicable</v>
          </cell>
          <cell r="F6" t="str">
            <v>$100,000 / $300,000 / $100,000</v>
          </cell>
          <cell r="G6" t="str">
            <v>Not Applicable</v>
          </cell>
          <cell r="H6">
            <v>500</v>
          </cell>
          <cell r="I6">
            <v>100000</v>
          </cell>
          <cell r="J6">
            <v>1000</v>
          </cell>
          <cell r="K6">
            <v>1000000</v>
          </cell>
          <cell r="L6">
            <v>2500</v>
          </cell>
          <cell r="M6">
            <v>1000000</v>
          </cell>
          <cell r="N6">
            <v>10000</v>
          </cell>
          <cell r="O6" t="str">
            <v>No Coverage</v>
          </cell>
        </row>
        <row r="7">
          <cell r="A7" t="str">
            <v>Archer City ISD</v>
          </cell>
          <cell r="B7">
            <v>10000</v>
          </cell>
          <cell r="C7" t="str">
            <v>1% Min $100,000</v>
          </cell>
          <cell r="D7">
            <v>1000000</v>
          </cell>
          <cell r="E7" t="str">
            <v>Not Applicable</v>
          </cell>
          <cell r="F7" t="str">
            <v>$100,000 / $300,000 / $100,000</v>
          </cell>
          <cell r="G7" t="str">
            <v>Not Applicable</v>
          </cell>
          <cell r="H7">
            <v>500</v>
          </cell>
          <cell r="I7">
            <v>100000</v>
          </cell>
          <cell r="J7">
            <v>1000</v>
          </cell>
          <cell r="K7">
            <v>1000000</v>
          </cell>
          <cell r="L7">
            <v>2500</v>
          </cell>
          <cell r="M7">
            <v>1000000</v>
          </cell>
          <cell r="N7">
            <v>10000</v>
          </cell>
          <cell r="O7" t="str">
            <v>No Coverage</v>
          </cell>
        </row>
        <row r="8">
          <cell r="A8" t="str">
            <v>Arp ISD</v>
          </cell>
          <cell r="B8">
            <v>10000</v>
          </cell>
          <cell r="C8" t="str">
            <v>1% Min $100,000</v>
          </cell>
          <cell r="D8">
            <v>1000000</v>
          </cell>
          <cell r="E8" t="str">
            <v>Not Applicable</v>
          </cell>
          <cell r="F8" t="str">
            <v>$100,000 / $300,000 / $100,000</v>
          </cell>
          <cell r="G8" t="str">
            <v>Not Applicable</v>
          </cell>
          <cell r="H8">
            <v>500</v>
          </cell>
          <cell r="I8">
            <v>100000</v>
          </cell>
          <cell r="J8">
            <v>1000</v>
          </cell>
          <cell r="K8">
            <v>1000000</v>
          </cell>
          <cell r="L8">
            <v>2500</v>
          </cell>
          <cell r="M8">
            <v>1000000</v>
          </cell>
          <cell r="N8">
            <v>10000</v>
          </cell>
          <cell r="O8" t="str">
            <v>No Coverage</v>
          </cell>
        </row>
        <row r="9">
          <cell r="A9" t="str">
            <v>Ballinger ISD</v>
          </cell>
          <cell r="B9">
            <v>10000</v>
          </cell>
          <cell r="C9" t="str">
            <v>1% Min $250,000</v>
          </cell>
          <cell r="D9">
            <v>1000000</v>
          </cell>
          <cell r="E9" t="str">
            <v>Not Applicable</v>
          </cell>
          <cell r="F9" t="str">
            <v>$100,000 / $300,000 / $100,000</v>
          </cell>
          <cell r="G9" t="str">
            <v>Not Applicable</v>
          </cell>
          <cell r="H9">
            <v>500</v>
          </cell>
          <cell r="I9">
            <v>100000</v>
          </cell>
          <cell r="J9">
            <v>5000</v>
          </cell>
          <cell r="K9">
            <v>1000000</v>
          </cell>
          <cell r="L9">
            <v>2500</v>
          </cell>
          <cell r="M9">
            <v>1000000</v>
          </cell>
          <cell r="N9">
            <v>10000</v>
          </cell>
          <cell r="O9" t="str">
            <v>No Coverage</v>
          </cell>
        </row>
        <row r="10">
          <cell r="A10" t="str">
            <v>Bellevue ISD</v>
          </cell>
          <cell r="B10">
            <v>5000</v>
          </cell>
          <cell r="C10" t="str">
            <v>1% Min $100,000</v>
          </cell>
          <cell r="D10">
            <v>1000000</v>
          </cell>
          <cell r="E10" t="str">
            <v>Not Applicable</v>
          </cell>
          <cell r="F10" t="str">
            <v>$100,000 / $300,000 / $100,000</v>
          </cell>
          <cell r="G10" t="str">
            <v>Not Applicable</v>
          </cell>
          <cell r="H10">
            <v>1000</v>
          </cell>
          <cell r="I10">
            <v>100000</v>
          </cell>
          <cell r="J10">
            <v>1000</v>
          </cell>
          <cell r="K10">
            <v>1000000</v>
          </cell>
          <cell r="L10">
            <v>2500</v>
          </cell>
          <cell r="M10" t="str">
            <v>No Coverage</v>
          </cell>
          <cell r="N10" t="str">
            <v>No Coverage</v>
          </cell>
          <cell r="O10" t="str">
            <v>No Coverage</v>
          </cell>
        </row>
        <row r="11">
          <cell r="A11" t="str">
            <v>Booker ISD</v>
          </cell>
          <cell r="B11">
            <v>10000</v>
          </cell>
          <cell r="C11" t="str">
            <v>1% Min $100,000</v>
          </cell>
          <cell r="D11">
            <v>1000000</v>
          </cell>
          <cell r="E11" t="str">
            <v>Not Applicable</v>
          </cell>
          <cell r="F11" t="str">
            <v>$100,000 / $300,000 / $100,000</v>
          </cell>
          <cell r="G11" t="str">
            <v>Not Applicable</v>
          </cell>
          <cell r="H11">
            <v>2500</v>
          </cell>
          <cell r="I11">
            <v>100000</v>
          </cell>
          <cell r="J11">
            <v>1000</v>
          </cell>
          <cell r="K11">
            <v>1000000</v>
          </cell>
          <cell r="L11">
            <v>2500</v>
          </cell>
          <cell r="M11" t="str">
            <v>No Coverage</v>
          </cell>
          <cell r="N11" t="str">
            <v>No Coverage</v>
          </cell>
          <cell r="O11" t="str">
            <v>No Coverage</v>
          </cell>
        </row>
        <row r="12">
          <cell r="A12" t="str">
            <v>Boyd ISD</v>
          </cell>
          <cell r="B12">
            <v>10000</v>
          </cell>
          <cell r="C12" t="str">
            <v>1% Min $100,000</v>
          </cell>
          <cell r="D12">
            <v>1000000</v>
          </cell>
          <cell r="E12" t="str">
            <v>Not Applicable</v>
          </cell>
          <cell r="F12" t="str">
            <v>$100,000 / $300,000 / $100,000</v>
          </cell>
          <cell r="G12" t="str">
            <v>Not Applicable</v>
          </cell>
          <cell r="H12">
            <v>1000</v>
          </cell>
          <cell r="I12">
            <v>100000</v>
          </cell>
          <cell r="J12">
            <v>1000</v>
          </cell>
          <cell r="K12">
            <v>1000000</v>
          </cell>
          <cell r="L12">
            <v>2500</v>
          </cell>
          <cell r="M12" t="str">
            <v>No Coverage</v>
          </cell>
          <cell r="N12" t="str">
            <v>No Coverage</v>
          </cell>
          <cell r="O12" t="str">
            <v>No Coverage</v>
          </cell>
        </row>
        <row r="13">
          <cell r="A13" t="str">
            <v>Bronte ISD</v>
          </cell>
          <cell r="B13">
            <v>10000</v>
          </cell>
          <cell r="C13" t="str">
            <v>1% Min $100,000</v>
          </cell>
          <cell r="D13">
            <v>1000000</v>
          </cell>
          <cell r="E13" t="str">
            <v>Not Applicable</v>
          </cell>
          <cell r="F13" t="str">
            <v>$100,000 / $300,000 / $100,000</v>
          </cell>
          <cell r="G13" t="str">
            <v>Not Applicable</v>
          </cell>
          <cell r="H13">
            <v>500</v>
          </cell>
          <cell r="I13">
            <v>100000</v>
          </cell>
          <cell r="J13">
            <v>1000</v>
          </cell>
          <cell r="K13">
            <v>1000000</v>
          </cell>
          <cell r="L13">
            <v>2500</v>
          </cell>
          <cell r="M13" t="str">
            <v>No Coverage</v>
          </cell>
          <cell r="N13" t="str">
            <v>No Coverage</v>
          </cell>
          <cell r="O13" t="str">
            <v>No Coverage</v>
          </cell>
        </row>
        <row r="14">
          <cell r="A14" t="str">
            <v>Bynum ISD</v>
          </cell>
          <cell r="B14">
            <v>10000</v>
          </cell>
          <cell r="C14">
            <v>100000</v>
          </cell>
          <cell r="D14">
            <v>1000000</v>
          </cell>
          <cell r="E14" t="str">
            <v>Not Applicable</v>
          </cell>
          <cell r="F14" t="str">
            <v>$100,000 / $300,000 / $100,000</v>
          </cell>
          <cell r="G14" t="str">
            <v>Not Applicable</v>
          </cell>
          <cell r="H14">
            <v>500</v>
          </cell>
          <cell r="I14">
            <v>100000</v>
          </cell>
          <cell r="J14">
            <v>1000</v>
          </cell>
          <cell r="K14">
            <v>1000000</v>
          </cell>
          <cell r="L14">
            <v>2500</v>
          </cell>
          <cell r="M14">
            <v>1000000</v>
          </cell>
          <cell r="N14">
            <v>10000</v>
          </cell>
          <cell r="O14" t="str">
            <v>No Coverage</v>
          </cell>
        </row>
        <row r="15">
          <cell r="A15" t="str">
            <v>Canadian ISD</v>
          </cell>
          <cell r="B15">
            <v>50000</v>
          </cell>
          <cell r="C15" t="str">
            <v>1% Min $150,000</v>
          </cell>
          <cell r="D15">
            <v>1000000</v>
          </cell>
          <cell r="E15" t="str">
            <v>Not Applicable</v>
          </cell>
          <cell r="F15">
            <v>1000000</v>
          </cell>
          <cell r="G15" t="str">
            <v>Not Applicable</v>
          </cell>
          <cell r="H15">
            <v>5000</v>
          </cell>
          <cell r="I15">
            <v>100000</v>
          </cell>
          <cell r="J15">
            <v>1000</v>
          </cell>
          <cell r="K15">
            <v>1000000</v>
          </cell>
          <cell r="L15">
            <v>2500</v>
          </cell>
          <cell r="M15" t="str">
            <v>No Coverage</v>
          </cell>
          <cell r="N15" t="str">
            <v>No Coverage</v>
          </cell>
          <cell r="O15" t="str">
            <v>No Coverage</v>
          </cell>
        </row>
        <row r="16">
          <cell r="A16" t="str">
            <v>Carlisle ISD</v>
          </cell>
          <cell r="B16">
            <v>10000</v>
          </cell>
          <cell r="C16">
            <v>100000</v>
          </cell>
          <cell r="D16">
            <v>1000000</v>
          </cell>
          <cell r="E16" t="str">
            <v>Not Applicable</v>
          </cell>
          <cell r="F16" t="str">
            <v>$100,000 / $300,000 / $100,000</v>
          </cell>
          <cell r="G16" t="str">
            <v>Not Applicable</v>
          </cell>
          <cell r="H16">
            <v>500</v>
          </cell>
          <cell r="I16">
            <v>100000</v>
          </cell>
          <cell r="J16">
            <v>1000</v>
          </cell>
          <cell r="K16">
            <v>1000000</v>
          </cell>
          <cell r="L16">
            <v>2500</v>
          </cell>
          <cell r="M16" t="str">
            <v>No Coverage</v>
          </cell>
          <cell r="N16" t="str">
            <v>No Coverage</v>
          </cell>
          <cell r="O16" t="str">
            <v>No Coverage</v>
          </cell>
        </row>
        <row r="17">
          <cell r="A17" t="str">
            <v>Cayuga ISD</v>
          </cell>
          <cell r="B17">
            <v>10000</v>
          </cell>
          <cell r="C17">
            <v>100000</v>
          </cell>
          <cell r="D17">
            <v>1000000</v>
          </cell>
          <cell r="E17" t="str">
            <v>Not Applicable</v>
          </cell>
          <cell r="F17" t="str">
            <v>$100,000 / $300,000 / $100,000</v>
          </cell>
          <cell r="G17" t="str">
            <v>Not Applicable</v>
          </cell>
          <cell r="H17">
            <v>500</v>
          </cell>
          <cell r="I17">
            <v>100000</v>
          </cell>
          <cell r="J17">
            <v>1000</v>
          </cell>
          <cell r="K17">
            <v>1000000</v>
          </cell>
          <cell r="L17">
            <v>2500</v>
          </cell>
          <cell r="M17" t="str">
            <v>No Coverage</v>
          </cell>
          <cell r="N17" t="str">
            <v>No Coverage</v>
          </cell>
          <cell r="O17" t="str">
            <v>No Coverage</v>
          </cell>
        </row>
        <row r="18">
          <cell r="A18" t="str">
            <v>Chillicothe ISD</v>
          </cell>
          <cell r="B18">
            <v>5000</v>
          </cell>
          <cell r="C18" t="str">
            <v>2% Min $250,000</v>
          </cell>
          <cell r="D18">
            <v>1000000</v>
          </cell>
          <cell r="E18" t="str">
            <v>Not Applicable</v>
          </cell>
          <cell r="F18" t="str">
            <v>$100,000 / $300,000 / $100,000</v>
          </cell>
          <cell r="G18" t="str">
            <v>Not Applicable</v>
          </cell>
          <cell r="H18">
            <v>500</v>
          </cell>
          <cell r="I18">
            <v>100000</v>
          </cell>
          <cell r="J18">
            <v>1000</v>
          </cell>
          <cell r="K18">
            <v>1000000</v>
          </cell>
          <cell r="L18">
            <v>2500</v>
          </cell>
          <cell r="M18">
            <v>1000000</v>
          </cell>
          <cell r="N18">
            <v>10000</v>
          </cell>
          <cell r="O18" t="str">
            <v>No Coverage</v>
          </cell>
        </row>
        <row r="19">
          <cell r="A19" t="str">
            <v>Chisum ISD</v>
          </cell>
          <cell r="B19">
            <v>5000</v>
          </cell>
          <cell r="C19">
            <v>100000</v>
          </cell>
          <cell r="D19">
            <v>1000000</v>
          </cell>
          <cell r="E19" t="str">
            <v>Not Applicable</v>
          </cell>
          <cell r="F19" t="str">
            <v>$100,000 / $300,000 / $100,000</v>
          </cell>
          <cell r="G19" t="str">
            <v>Not Applicable</v>
          </cell>
          <cell r="H19">
            <v>500</v>
          </cell>
          <cell r="I19">
            <v>100000</v>
          </cell>
          <cell r="J19">
            <v>1000</v>
          </cell>
          <cell r="K19">
            <v>1000000</v>
          </cell>
          <cell r="L19">
            <v>5000</v>
          </cell>
          <cell r="M19">
            <v>1000000</v>
          </cell>
          <cell r="N19">
            <v>5000</v>
          </cell>
          <cell r="O19" t="str">
            <v>No Coverage</v>
          </cell>
        </row>
        <row r="20">
          <cell r="A20" t="str">
            <v>City View ISD</v>
          </cell>
          <cell r="B20">
            <v>25000</v>
          </cell>
          <cell r="C20" t="str">
            <v>1% Min $100,000</v>
          </cell>
          <cell r="D20">
            <v>1000000</v>
          </cell>
          <cell r="E20" t="str">
            <v>Not Applicable</v>
          </cell>
          <cell r="F20" t="str">
            <v>$100,000 / $300,000 / $100,000</v>
          </cell>
          <cell r="G20" t="str">
            <v>Not Applicable</v>
          </cell>
          <cell r="H20">
            <v>1000</v>
          </cell>
          <cell r="I20">
            <v>100000</v>
          </cell>
          <cell r="J20">
            <v>1000</v>
          </cell>
          <cell r="K20">
            <v>1000000</v>
          </cell>
          <cell r="L20">
            <v>2500</v>
          </cell>
          <cell r="M20">
            <v>1000000</v>
          </cell>
          <cell r="N20">
            <v>10000</v>
          </cell>
          <cell r="O20" t="str">
            <v>No Coverage</v>
          </cell>
        </row>
        <row r="21">
          <cell r="A21" t="str">
            <v>Cleveland ISD</v>
          </cell>
          <cell r="B21">
            <v>25000</v>
          </cell>
          <cell r="C21">
            <v>150000</v>
          </cell>
          <cell r="D21">
            <v>1000000</v>
          </cell>
          <cell r="E21" t="str">
            <v>Not Applicable</v>
          </cell>
          <cell r="F21" t="str">
            <v>$100,000 / $300,000 / $100,000</v>
          </cell>
          <cell r="G21">
            <v>2500</v>
          </cell>
          <cell r="H21">
            <v>500</v>
          </cell>
          <cell r="I21">
            <v>100000</v>
          </cell>
          <cell r="J21">
            <v>1000</v>
          </cell>
          <cell r="K21">
            <v>1000000</v>
          </cell>
          <cell r="L21">
            <v>10000</v>
          </cell>
          <cell r="M21">
            <v>1000000</v>
          </cell>
          <cell r="N21">
            <v>5000</v>
          </cell>
          <cell r="O21" t="str">
            <v>No Coverage</v>
          </cell>
        </row>
        <row r="22">
          <cell r="A22" t="str">
            <v>Cross Plains ISD</v>
          </cell>
          <cell r="B22">
            <v>5000</v>
          </cell>
          <cell r="C22" t="str">
            <v>1% Min $100,000</v>
          </cell>
          <cell r="D22">
            <v>1000000</v>
          </cell>
          <cell r="E22" t="str">
            <v>Not Applicable</v>
          </cell>
          <cell r="F22" t="str">
            <v>$100,000 / $300,000 / $100,000</v>
          </cell>
          <cell r="G22" t="str">
            <v>Not Applicable</v>
          </cell>
          <cell r="H22">
            <v>1000</v>
          </cell>
          <cell r="I22">
            <v>100000</v>
          </cell>
          <cell r="J22">
            <v>1000</v>
          </cell>
          <cell r="K22">
            <v>1000000</v>
          </cell>
          <cell r="L22">
            <v>2500</v>
          </cell>
          <cell r="M22" t="str">
            <v>No Coverage</v>
          </cell>
          <cell r="N22" t="str">
            <v>No Coverage</v>
          </cell>
          <cell r="O22" t="str">
            <v>No Coverage</v>
          </cell>
        </row>
        <row r="23">
          <cell r="A23" t="str">
            <v>DeLeon ISD</v>
          </cell>
          <cell r="B23">
            <v>25000</v>
          </cell>
          <cell r="C23" t="str">
            <v>2% Min $250,000</v>
          </cell>
          <cell r="D23">
            <v>1000000</v>
          </cell>
          <cell r="E23" t="str">
            <v>Not Applicable</v>
          </cell>
          <cell r="F23" t="str">
            <v>$100,000 / $300,000 / $100,000</v>
          </cell>
          <cell r="G23" t="str">
            <v>Not Applicable</v>
          </cell>
          <cell r="H23">
            <v>500</v>
          </cell>
          <cell r="I23">
            <v>100000</v>
          </cell>
          <cell r="J23">
            <v>1000</v>
          </cell>
          <cell r="K23">
            <v>1000000</v>
          </cell>
          <cell r="L23">
            <v>2500</v>
          </cell>
          <cell r="M23" t="str">
            <v>No Coverage</v>
          </cell>
          <cell r="N23" t="str">
            <v>No Coverage</v>
          </cell>
          <cell r="O23" t="str">
            <v>No Coverage</v>
          </cell>
        </row>
        <row r="24">
          <cell r="A24" t="str">
            <v>East Texas Charter School</v>
          </cell>
          <cell r="B24">
            <v>10000</v>
          </cell>
          <cell r="C24">
            <v>100000</v>
          </cell>
          <cell r="D24">
            <v>1000000</v>
          </cell>
          <cell r="E24" t="str">
            <v>Not Applicable</v>
          </cell>
          <cell r="F24" t="str">
            <v>$100,000 / $300,000 / $100,000</v>
          </cell>
          <cell r="G24" t="str">
            <v>Not Applicable</v>
          </cell>
          <cell r="H24">
            <v>500</v>
          </cell>
          <cell r="I24">
            <v>500000</v>
          </cell>
          <cell r="J24">
            <v>1000</v>
          </cell>
          <cell r="K24">
            <v>1000000</v>
          </cell>
          <cell r="L24">
            <v>2500</v>
          </cell>
          <cell r="M24" t="str">
            <v>No Coverage</v>
          </cell>
          <cell r="N24" t="str">
            <v>No Coverage</v>
          </cell>
          <cell r="O24">
            <v>2000000</v>
          </cell>
        </row>
        <row r="25">
          <cell r="A25" t="str">
            <v>Electra ISD</v>
          </cell>
          <cell r="B25">
            <v>10000</v>
          </cell>
          <cell r="C25" t="str">
            <v>1% Min $250,000</v>
          </cell>
          <cell r="D25">
            <v>1000000</v>
          </cell>
          <cell r="E25" t="str">
            <v>Not Applicable</v>
          </cell>
          <cell r="F25" t="str">
            <v>$100,000 / $300,000 / $100,000</v>
          </cell>
          <cell r="G25" t="str">
            <v>Not Applicable</v>
          </cell>
          <cell r="H25">
            <v>500</v>
          </cell>
          <cell r="I25">
            <v>100000</v>
          </cell>
          <cell r="J25">
            <v>1000</v>
          </cell>
          <cell r="K25">
            <v>1000000</v>
          </cell>
          <cell r="L25">
            <v>2500</v>
          </cell>
          <cell r="M25" t="str">
            <v>No Coverage</v>
          </cell>
          <cell r="N25" t="str">
            <v>No Coverage</v>
          </cell>
          <cell r="O25" t="str">
            <v>No Coverage</v>
          </cell>
        </row>
        <row r="26">
          <cell r="A26" t="str">
            <v>Elkhart ISD</v>
          </cell>
          <cell r="B26">
            <v>10000</v>
          </cell>
          <cell r="C26" t="str">
            <v>1% Min $100,000</v>
          </cell>
          <cell r="D26">
            <v>1000000</v>
          </cell>
          <cell r="E26" t="str">
            <v>Not Applicable</v>
          </cell>
          <cell r="F26" t="str">
            <v>$100,000 / $300,000 / $100,000</v>
          </cell>
          <cell r="G26" t="str">
            <v>Not Applicable</v>
          </cell>
          <cell r="H26">
            <v>500</v>
          </cell>
          <cell r="I26">
            <v>100000</v>
          </cell>
          <cell r="J26">
            <v>1000</v>
          </cell>
          <cell r="K26">
            <v>1000000</v>
          </cell>
          <cell r="L26">
            <v>2500</v>
          </cell>
          <cell r="M26" t="str">
            <v>No Coverage</v>
          </cell>
          <cell r="N26" t="str">
            <v>No Coverage</v>
          </cell>
          <cell r="O26" t="str">
            <v>No Coverage</v>
          </cell>
        </row>
        <row r="27">
          <cell r="A27" t="str">
            <v>Eula ISD</v>
          </cell>
          <cell r="B27">
            <v>5000</v>
          </cell>
          <cell r="C27" t="str">
            <v>1% Min $500,000</v>
          </cell>
          <cell r="D27">
            <v>1000000</v>
          </cell>
          <cell r="E27" t="str">
            <v>Not Applicable</v>
          </cell>
          <cell r="F27" t="str">
            <v>$100,000 / $300,000 / $100,000</v>
          </cell>
          <cell r="G27">
            <v>1000</v>
          </cell>
          <cell r="H27">
            <v>500</v>
          </cell>
          <cell r="I27">
            <v>100000</v>
          </cell>
          <cell r="J27">
            <v>1000</v>
          </cell>
          <cell r="K27">
            <v>1000000</v>
          </cell>
          <cell r="L27">
            <v>2500</v>
          </cell>
          <cell r="M27">
            <v>1000000</v>
          </cell>
          <cell r="N27">
            <v>10000</v>
          </cell>
          <cell r="O27" t="str">
            <v>No Coverage</v>
          </cell>
        </row>
        <row r="28">
          <cell r="A28" t="str">
            <v>Farmersville ISD</v>
          </cell>
          <cell r="B28">
            <v>10000</v>
          </cell>
          <cell r="C28" t="str">
            <v>1% Min $250,000</v>
          </cell>
          <cell r="D28">
            <v>1000000</v>
          </cell>
          <cell r="E28" t="str">
            <v>Not Applicable</v>
          </cell>
          <cell r="F28" t="str">
            <v>$100,000 / $300,000 / $100,000</v>
          </cell>
          <cell r="G28" t="str">
            <v>Not Applicable</v>
          </cell>
          <cell r="H28">
            <v>1000</v>
          </cell>
          <cell r="I28">
            <v>100000</v>
          </cell>
          <cell r="J28">
            <v>1000</v>
          </cell>
          <cell r="K28">
            <v>1000000</v>
          </cell>
          <cell r="L28">
            <v>5000</v>
          </cell>
          <cell r="M28">
            <v>1000000</v>
          </cell>
          <cell r="N28">
            <v>5000</v>
          </cell>
          <cell r="O28" t="str">
            <v>No Coverage</v>
          </cell>
        </row>
        <row r="29">
          <cell r="A29" t="str">
            <v>Floydada ISD</v>
          </cell>
          <cell r="B29">
            <v>10000</v>
          </cell>
          <cell r="C29" t="str">
            <v>1% Min $250,000</v>
          </cell>
          <cell r="D29">
            <v>1000000</v>
          </cell>
          <cell r="E29" t="str">
            <v>Not Applicable</v>
          </cell>
          <cell r="F29">
            <v>1000000</v>
          </cell>
          <cell r="G29" t="str">
            <v>Not Applicable</v>
          </cell>
          <cell r="H29">
            <v>1000</v>
          </cell>
          <cell r="I29">
            <v>100000</v>
          </cell>
          <cell r="J29">
            <v>1000</v>
          </cell>
          <cell r="K29">
            <v>1000000</v>
          </cell>
          <cell r="L29">
            <v>2500</v>
          </cell>
          <cell r="M29" t="str">
            <v>No Coverage</v>
          </cell>
          <cell r="N29" t="str">
            <v>No Coverage</v>
          </cell>
          <cell r="O29" t="str">
            <v>No Coverage</v>
          </cell>
        </row>
        <row r="30">
          <cell r="A30" t="str">
            <v>Fort Elliott CISD</v>
          </cell>
          <cell r="B30">
            <v>10000</v>
          </cell>
          <cell r="C30" t="str">
            <v>2% Min $250,000</v>
          </cell>
          <cell r="D30">
            <v>1000000</v>
          </cell>
          <cell r="E30" t="str">
            <v>Not Applicable</v>
          </cell>
          <cell r="F30" t="str">
            <v>Not Applicable</v>
          </cell>
          <cell r="G30" t="str">
            <v>Not Applicable</v>
          </cell>
          <cell r="H30" t="str">
            <v>Not Applicable</v>
          </cell>
          <cell r="I30">
            <v>100000</v>
          </cell>
          <cell r="J30">
            <v>1000</v>
          </cell>
          <cell r="K30">
            <v>1000000</v>
          </cell>
          <cell r="L30">
            <v>2500</v>
          </cell>
          <cell r="M30" t="str">
            <v>No Coverage</v>
          </cell>
          <cell r="N30" t="str">
            <v>No Coverage</v>
          </cell>
          <cell r="O30" t="str">
            <v>No Coverage</v>
          </cell>
        </row>
        <row r="31">
          <cell r="A31" t="str">
            <v>Frank Phillips College</v>
          </cell>
          <cell r="B31">
            <v>10000</v>
          </cell>
          <cell r="C31" t="str">
            <v>1% Min $100,000</v>
          </cell>
          <cell r="D31">
            <v>1000000</v>
          </cell>
          <cell r="E31" t="str">
            <v>Not Applicable</v>
          </cell>
          <cell r="F31" t="str">
            <v>$100,000 / $300,000 / $100,000</v>
          </cell>
          <cell r="G31" t="str">
            <v>Not Applicable</v>
          </cell>
          <cell r="H31">
            <v>500</v>
          </cell>
          <cell r="I31">
            <v>100000</v>
          </cell>
          <cell r="J31">
            <v>1000</v>
          </cell>
          <cell r="K31">
            <v>1000000</v>
          </cell>
          <cell r="L31">
            <v>5000</v>
          </cell>
          <cell r="M31" t="str">
            <v>No Coverage</v>
          </cell>
          <cell r="N31" t="str">
            <v>No Coverage</v>
          </cell>
          <cell r="O31" t="str">
            <v>No Coverage</v>
          </cell>
        </row>
        <row r="32">
          <cell r="A32" t="str">
            <v>Frankston ISD</v>
          </cell>
          <cell r="B32">
            <v>10000</v>
          </cell>
          <cell r="C32" t="str">
            <v>1% Min $100,000</v>
          </cell>
          <cell r="D32">
            <v>1000000</v>
          </cell>
          <cell r="E32" t="str">
            <v>Not Applicable</v>
          </cell>
          <cell r="F32" t="str">
            <v>$100,000 / $300,000 / $100,000</v>
          </cell>
          <cell r="G32" t="str">
            <v>Not Applicable</v>
          </cell>
          <cell r="H32">
            <v>500</v>
          </cell>
          <cell r="I32">
            <v>100000</v>
          </cell>
          <cell r="J32">
            <v>1000</v>
          </cell>
          <cell r="K32">
            <v>1000000</v>
          </cell>
          <cell r="L32">
            <v>2500</v>
          </cell>
          <cell r="M32" t="str">
            <v>No Coverage</v>
          </cell>
          <cell r="N32" t="str">
            <v>No Coverage</v>
          </cell>
          <cell r="O32" t="str">
            <v>No Coverage</v>
          </cell>
        </row>
        <row r="33">
          <cell r="A33" t="str">
            <v>Garner ISD</v>
          </cell>
          <cell r="B33">
            <v>5000</v>
          </cell>
          <cell r="C33" t="str">
            <v>2% Min $100,000</v>
          </cell>
          <cell r="D33">
            <v>1000000</v>
          </cell>
          <cell r="E33" t="str">
            <v>Not Applicable</v>
          </cell>
          <cell r="F33" t="str">
            <v>$100,000 / $300,000 / $100,000</v>
          </cell>
          <cell r="G33">
            <v>1000</v>
          </cell>
          <cell r="H33">
            <v>1000</v>
          </cell>
          <cell r="I33">
            <v>100000</v>
          </cell>
          <cell r="J33">
            <v>1000</v>
          </cell>
          <cell r="K33">
            <v>1000000</v>
          </cell>
          <cell r="L33">
            <v>2500</v>
          </cell>
          <cell r="M33" t="str">
            <v>No Coverage</v>
          </cell>
          <cell r="N33" t="str">
            <v>No Coverage</v>
          </cell>
          <cell r="O33" t="str">
            <v>No Coverage</v>
          </cell>
        </row>
        <row r="34">
          <cell r="A34" t="str">
            <v>Garrison ISD</v>
          </cell>
          <cell r="B34">
            <v>10000</v>
          </cell>
          <cell r="C34" t="str">
            <v>1% Min $100,000</v>
          </cell>
          <cell r="D34">
            <v>1000000</v>
          </cell>
          <cell r="E34" t="str">
            <v>Not Applicable</v>
          </cell>
          <cell r="F34" t="str">
            <v>$100,000 / $300,000 / $100,000</v>
          </cell>
          <cell r="G34">
            <v>500</v>
          </cell>
          <cell r="H34">
            <v>1000</v>
          </cell>
          <cell r="I34">
            <v>100000</v>
          </cell>
          <cell r="J34">
            <v>1000</v>
          </cell>
          <cell r="K34">
            <v>1000000</v>
          </cell>
          <cell r="L34">
            <v>2500</v>
          </cell>
          <cell r="M34">
            <v>1000000</v>
          </cell>
          <cell r="N34">
            <v>5000</v>
          </cell>
          <cell r="O34" t="str">
            <v>No Coverage</v>
          </cell>
        </row>
        <row r="35">
          <cell r="A35" t="str">
            <v>Gholson ISD</v>
          </cell>
          <cell r="B35">
            <v>5000</v>
          </cell>
          <cell r="C35" t="str">
            <v>1% Min $100,000</v>
          </cell>
          <cell r="D35">
            <v>1000000</v>
          </cell>
          <cell r="E35" t="str">
            <v>Not Applicable</v>
          </cell>
          <cell r="F35" t="str">
            <v>$100,000 / $300,000 / $100,000</v>
          </cell>
          <cell r="G35" t="str">
            <v>Not Applicable</v>
          </cell>
          <cell r="H35">
            <v>500</v>
          </cell>
          <cell r="I35">
            <v>100000</v>
          </cell>
          <cell r="J35">
            <v>1000</v>
          </cell>
          <cell r="K35">
            <v>1000000</v>
          </cell>
          <cell r="L35">
            <v>2500</v>
          </cell>
          <cell r="M35" t="str">
            <v>No Coverage</v>
          </cell>
          <cell r="N35" t="str">
            <v>No Coverage</v>
          </cell>
          <cell r="O35" t="str">
            <v>No Coverage</v>
          </cell>
        </row>
        <row r="36">
          <cell r="A36" t="str">
            <v>Gold-Burg ISD</v>
          </cell>
          <cell r="B36">
            <v>10000</v>
          </cell>
          <cell r="C36" t="str">
            <v>1% Min $100,000</v>
          </cell>
          <cell r="D36">
            <v>1000000</v>
          </cell>
          <cell r="E36" t="str">
            <v>Not Applicable</v>
          </cell>
          <cell r="F36" t="str">
            <v>$100,000 / $300,000 / $100,000</v>
          </cell>
          <cell r="G36" t="str">
            <v>Not Applicable</v>
          </cell>
          <cell r="H36">
            <v>1000</v>
          </cell>
          <cell r="I36">
            <v>100000</v>
          </cell>
          <cell r="J36">
            <v>1000</v>
          </cell>
          <cell r="K36">
            <v>1000000</v>
          </cell>
          <cell r="L36">
            <v>2500</v>
          </cell>
          <cell r="M36" t="str">
            <v>No Coverage</v>
          </cell>
          <cell r="N36" t="str">
            <v>No Coverage</v>
          </cell>
          <cell r="O36" t="str">
            <v>No Coverage</v>
          </cell>
        </row>
        <row r="37">
          <cell r="A37" t="str">
            <v>Grady ISD</v>
          </cell>
          <cell r="B37">
            <v>5000</v>
          </cell>
          <cell r="C37" t="str">
            <v>1% Min $100,000</v>
          </cell>
          <cell r="D37">
            <v>1000000</v>
          </cell>
          <cell r="E37" t="str">
            <v>Not Applicable</v>
          </cell>
          <cell r="F37" t="str">
            <v>$100,000 / $300,000 / $100,000</v>
          </cell>
          <cell r="G37" t="str">
            <v>Not Applicable</v>
          </cell>
          <cell r="H37">
            <v>500</v>
          </cell>
          <cell r="I37">
            <v>100000</v>
          </cell>
          <cell r="J37">
            <v>1000</v>
          </cell>
          <cell r="K37">
            <v>1000000</v>
          </cell>
          <cell r="L37">
            <v>2500</v>
          </cell>
          <cell r="M37">
            <v>1000000</v>
          </cell>
          <cell r="N37">
            <v>10000</v>
          </cell>
          <cell r="O37" t="str">
            <v>No Coverage</v>
          </cell>
        </row>
        <row r="38">
          <cell r="A38" t="str">
            <v>Grand Saline ISD</v>
          </cell>
          <cell r="B38">
            <v>5000</v>
          </cell>
          <cell r="C38">
            <v>100000</v>
          </cell>
          <cell r="D38">
            <v>1000000</v>
          </cell>
          <cell r="E38" t="str">
            <v>Not Applicable</v>
          </cell>
          <cell r="F38" t="str">
            <v>$100,000 / $300,000 / $100,000</v>
          </cell>
          <cell r="G38" t="str">
            <v>Not Applicable</v>
          </cell>
          <cell r="H38">
            <v>500</v>
          </cell>
          <cell r="I38">
            <v>100000</v>
          </cell>
          <cell r="J38">
            <v>1000</v>
          </cell>
          <cell r="K38">
            <v>1000000</v>
          </cell>
          <cell r="L38">
            <v>2500</v>
          </cell>
          <cell r="M38" t="str">
            <v>No Coverage</v>
          </cell>
          <cell r="N38" t="str">
            <v>No Coverage</v>
          </cell>
          <cell r="O38" t="str">
            <v>No Coverage</v>
          </cell>
        </row>
        <row r="39">
          <cell r="A39" t="str">
            <v>Grandview ISD</v>
          </cell>
          <cell r="B39">
            <v>5000</v>
          </cell>
          <cell r="C39" t="str">
            <v>2% Min $250,000</v>
          </cell>
          <cell r="D39">
            <v>1000000</v>
          </cell>
          <cell r="E39" t="str">
            <v>Not Applicable</v>
          </cell>
          <cell r="F39" t="str">
            <v>$100,000 / $300,000 / $100,000</v>
          </cell>
          <cell r="G39" t="str">
            <v>Not Applicable</v>
          </cell>
          <cell r="H39">
            <v>500</v>
          </cell>
          <cell r="I39">
            <v>100000</v>
          </cell>
          <cell r="J39">
            <v>1000</v>
          </cell>
          <cell r="K39">
            <v>1000000</v>
          </cell>
          <cell r="L39">
            <v>2500</v>
          </cell>
          <cell r="M39" t="str">
            <v>No Coverage</v>
          </cell>
          <cell r="N39" t="str">
            <v>No Coverage</v>
          </cell>
          <cell r="O39" t="str">
            <v>No Coverage</v>
          </cell>
        </row>
        <row r="40">
          <cell r="A40" t="str">
            <v>Grape Creek ISD</v>
          </cell>
          <cell r="B40">
            <v>25000</v>
          </cell>
          <cell r="C40" t="str">
            <v>2% Min $100,000</v>
          </cell>
          <cell r="D40">
            <v>1000000</v>
          </cell>
          <cell r="E40" t="str">
            <v>Not Applicable</v>
          </cell>
          <cell r="F40" t="str">
            <v>$100,000 / $300,000 / $100,000</v>
          </cell>
          <cell r="G40" t="str">
            <v>Not Applicable</v>
          </cell>
          <cell r="H40">
            <v>1000</v>
          </cell>
          <cell r="I40">
            <v>100000</v>
          </cell>
          <cell r="J40">
            <v>1000</v>
          </cell>
          <cell r="K40">
            <v>1000000</v>
          </cell>
          <cell r="L40">
            <v>5000</v>
          </cell>
          <cell r="M40" t="str">
            <v>No Coverage</v>
          </cell>
          <cell r="N40" t="str">
            <v>No Coverage</v>
          </cell>
          <cell r="O40" t="str">
            <v>No Coverage</v>
          </cell>
        </row>
        <row r="41">
          <cell r="A41" t="str">
            <v>Hamlin ISD</v>
          </cell>
          <cell r="B41">
            <v>10000</v>
          </cell>
          <cell r="C41" t="str">
            <v>2% Min $250,000</v>
          </cell>
          <cell r="D41">
            <v>1000000</v>
          </cell>
          <cell r="E41" t="str">
            <v>Not Applicable</v>
          </cell>
          <cell r="F41">
            <v>1000000</v>
          </cell>
          <cell r="G41" t="str">
            <v>Not Applicable</v>
          </cell>
          <cell r="H41">
            <v>500</v>
          </cell>
          <cell r="I41">
            <v>100000</v>
          </cell>
          <cell r="J41">
            <v>1000</v>
          </cell>
          <cell r="K41">
            <v>1000000</v>
          </cell>
          <cell r="L41">
            <v>5000</v>
          </cell>
          <cell r="M41" t="str">
            <v>No Coverage</v>
          </cell>
          <cell r="N41" t="str">
            <v>No Coverage</v>
          </cell>
          <cell r="O41" t="str">
            <v>No Coverage</v>
          </cell>
        </row>
        <row r="42">
          <cell r="A42" t="str">
            <v>Henrietta ISD</v>
          </cell>
          <cell r="B42">
            <v>10000</v>
          </cell>
          <cell r="C42" t="str">
            <v>1% Min $150,000</v>
          </cell>
          <cell r="D42">
            <v>1000000</v>
          </cell>
          <cell r="E42" t="str">
            <v>Not Applicable</v>
          </cell>
          <cell r="F42" t="str">
            <v>$100,000 / $300,000 / $100,000</v>
          </cell>
          <cell r="G42" t="str">
            <v>Not Applicable</v>
          </cell>
          <cell r="H42">
            <v>500</v>
          </cell>
          <cell r="I42">
            <v>100000</v>
          </cell>
          <cell r="J42">
            <v>1000</v>
          </cell>
          <cell r="K42">
            <v>1000000</v>
          </cell>
          <cell r="L42">
            <v>2500</v>
          </cell>
          <cell r="M42" t="str">
            <v>No Coverage</v>
          </cell>
          <cell r="N42" t="str">
            <v>No Coverage</v>
          </cell>
          <cell r="O42" t="str">
            <v>No Coverage</v>
          </cell>
        </row>
        <row r="43">
          <cell r="A43" t="str">
            <v>Hico ISD</v>
          </cell>
          <cell r="B43">
            <v>10000</v>
          </cell>
          <cell r="C43">
            <v>100000</v>
          </cell>
          <cell r="D43">
            <v>1000000</v>
          </cell>
          <cell r="E43" t="str">
            <v>Not Applicable</v>
          </cell>
          <cell r="F43" t="str">
            <v>$100,000 / $300,000 / $100,000</v>
          </cell>
          <cell r="G43" t="str">
            <v>Not Applicable</v>
          </cell>
          <cell r="H43">
            <v>500</v>
          </cell>
          <cell r="I43">
            <v>100000</v>
          </cell>
          <cell r="J43">
            <v>1000</v>
          </cell>
          <cell r="K43">
            <v>1000000</v>
          </cell>
          <cell r="L43">
            <v>2500</v>
          </cell>
          <cell r="M43">
            <v>1000000</v>
          </cell>
          <cell r="N43">
            <v>5000</v>
          </cell>
          <cell r="O43" t="str">
            <v>No Coverage</v>
          </cell>
        </row>
        <row r="44">
          <cell r="A44" t="str">
            <v>Holliday ISD</v>
          </cell>
          <cell r="B44">
            <v>10000</v>
          </cell>
          <cell r="C44" t="str">
            <v>1% Min $100,000</v>
          </cell>
          <cell r="D44">
            <v>1000000</v>
          </cell>
          <cell r="E44" t="str">
            <v>Not Applicable</v>
          </cell>
          <cell r="F44" t="str">
            <v>$100,000 / $300,000 / $100,000</v>
          </cell>
          <cell r="G44" t="str">
            <v>Not Applicable</v>
          </cell>
          <cell r="H44">
            <v>500</v>
          </cell>
          <cell r="I44">
            <v>100000</v>
          </cell>
          <cell r="J44">
            <v>1000</v>
          </cell>
          <cell r="K44">
            <v>1000000</v>
          </cell>
          <cell r="L44">
            <v>2500</v>
          </cell>
          <cell r="M44">
            <v>1000000</v>
          </cell>
          <cell r="N44">
            <v>10000</v>
          </cell>
          <cell r="O44">
            <v>1000000</v>
          </cell>
        </row>
        <row r="45">
          <cell r="A45" t="str">
            <v>Hooks ISD</v>
          </cell>
          <cell r="B45">
            <v>15000</v>
          </cell>
          <cell r="C45" t="str">
            <v>1% Min $150,000</v>
          </cell>
          <cell r="D45">
            <v>1000000</v>
          </cell>
          <cell r="E45" t="str">
            <v>Not Applicable</v>
          </cell>
          <cell r="F45" t="str">
            <v>$100,000 / $300,000 / $100,000</v>
          </cell>
          <cell r="G45" t="str">
            <v>Not Applicable</v>
          </cell>
          <cell r="H45">
            <v>500</v>
          </cell>
          <cell r="I45">
            <v>100000</v>
          </cell>
          <cell r="J45">
            <v>1000</v>
          </cell>
          <cell r="K45">
            <v>1000000</v>
          </cell>
          <cell r="L45">
            <v>2500</v>
          </cell>
          <cell r="M45">
            <v>1000000</v>
          </cell>
          <cell r="N45">
            <v>10000</v>
          </cell>
          <cell r="O45" t="str">
            <v>No Coverage</v>
          </cell>
        </row>
        <row r="46">
          <cell r="A46" t="str">
            <v>Jacksboro ISD</v>
          </cell>
          <cell r="B46">
            <v>10000</v>
          </cell>
          <cell r="C46" t="str">
            <v>1% Min $100,000</v>
          </cell>
          <cell r="D46">
            <v>1000000</v>
          </cell>
          <cell r="E46" t="str">
            <v>Not Applicable</v>
          </cell>
          <cell r="F46" t="str">
            <v>$100,000 / $300,000 / $100,000</v>
          </cell>
          <cell r="G46" t="str">
            <v>Not Applicable</v>
          </cell>
          <cell r="H46">
            <v>500</v>
          </cell>
          <cell r="I46">
            <v>100000</v>
          </cell>
          <cell r="J46">
            <v>1000</v>
          </cell>
          <cell r="K46">
            <v>1000000</v>
          </cell>
          <cell r="L46">
            <v>2500</v>
          </cell>
          <cell r="M46">
            <v>1000000</v>
          </cell>
          <cell r="N46">
            <v>10000</v>
          </cell>
          <cell r="O46" t="str">
            <v>No Coverage</v>
          </cell>
        </row>
        <row r="47">
          <cell r="A47" t="str">
            <v>Jayton-Girard ISD</v>
          </cell>
          <cell r="B47">
            <v>5000</v>
          </cell>
          <cell r="C47" t="str">
            <v>1% Min $100,000</v>
          </cell>
          <cell r="D47">
            <v>1000000</v>
          </cell>
          <cell r="E47" t="str">
            <v>Not Applicable</v>
          </cell>
          <cell r="F47" t="str">
            <v>$100,000 / $300,000 / $100,000</v>
          </cell>
          <cell r="G47" t="str">
            <v>Not Applicable</v>
          </cell>
          <cell r="H47">
            <v>1000</v>
          </cell>
          <cell r="I47">
            <v>100000</v>
          </cell>
          <cell r="J47">
            <v>1000</v>
          </cell>
          <cell r="K47">
            <v>1000000</v>
          </cell>
          <cell r="L47">
            <v>2500</v>
          </cell>
          <cell r="M47" t="str">
            <v>No Coverage</v>
          </cell>
          <cell r="N47" t="str">
            <v>No Coverage</v>
          </cell>
          <cell r="O47" t="str">
            <v>No Coverage</v>
          </cell>
        </row>
        <row r="48">
          <cell r="A48" t="str">
            <v>Jefferson ISD</v>
          </cell>
          <cell r="B48">
            <v>5000</v>
          </cell>
          <cell r="C48" t="str">
            <v>1% Min $100,000</v>
          </cell>
          <cell r="D48">
            <v>1000000</v>
          </cell>
          <cell r="E48" t="str">
            <v>Not Applicable</v>
          </cell>
          <cell r="F48" t="str">
            <v>$100,000 / $300,000 / $100,000</v>
          </cell>
          <cell r="G48" t="str">
            <v>Not Applicable</v>
          </cell>
          <cell r="H48">
            <v>500</v>
          </cell>
          <cell r="I48">
            <v>100000</v>
          </cell>
          <cell r="J48">
            <v>1000</v>
          </cell>
          <cell r="K48">
            <v>1000000</v>
          </cell>
          <cell r="L48">
            <v>5000</v>
          </cell>
          <cell r="M48">
            <v>1000000</v>
          </cell>
          <cell r="N48">
            <v>5000</v>
          </cell>
          <cell r="O48" t="str">
            <v>No Coverage</v>
          </cell>
        </row>
        <row r="49">
          <cell r="A49" t="str">
            <v>Laneville ISD</v>
          </cell>
          <cell r="B49">
            <v>5000</v>
          </cell>
          <cell r="C49">
            <v>50000</v>
          </cell>
          <cell r="D49">
            <v>1000000</v>
          </cell>
          <cell r="E49" t="str">
            <v>Not Applicable</v>
          </cell>
          <cell r="F49" t="str">
            <v>$100,000 / $300,000 / $100,000</v>
          </cell>
          <cell r="G49" t="str">
            <v>Not Applicable</v>
          </cell>
          <cell r="H49">
            <v>500</v>
          </cell>
          <cell r="I49">
            <v>100000</v>
          </cell>
          <cell r="J49">
            <v>1000</v>
          </cell>
          <cell r="K49">
            <v>1000000</v>
          </cell>
          <cell r="L49">
            <v>2500</v>
          </cell>
          <cell r="M49" t="str">
            <v>No Coverage</v>
          </cell>
          <cell r="N49" t="str">
            <v>No Coverage</v>
          </cell>
          <cell r="O49" t="str">
            <v>No Coverage</v>
          </cell>
        </row>
        <row r="50">
          <cell r="A50" t="str">
            <v>Lazbuddie ISD</v>
          </cell>
          <cell r="B50">
            <v>10000</v>
          </cell>
          <cell r="C50" t="str">
            <v>2% Min $100,000</v>
          </cell>
          <cell r="D50">
            <v>1000000</v>
          </cell>
          <cell r="E50" t="str">
            <v>Not Applicable</v>
          </cell>
          <cell r="F50" t="str">
            <v>$100,000 / $300,000 / $100,000</v>
          </cell>
          <cell r="G50" t="str">
            <v>Not Applicable</v>
          </cell>
          <cell r="H50">
            <v>500</v>
          </cell>
          <cell r="I50">
            <v>100000</v>
          </cell>
          <cell r="J50">
            <v>1000</v>
          </cell>
          <cell r="K50">
            <v>1000000</v>
          </cell>
          <cell r="L50">
            <v>2500</v>
          </cell>
          <cell r="M50" t="str">
            <v>No Coverage</v>
          </cell>
          <cell r="N50" t="str">
            <v>No Coverage</v>
          </cell>
          <cell r="O50" t="str">
            <v>No Coverage</v>
          </cell>
        </row>
        <row r="51">
          <cell r="A51" t="str">
            <v>Lexington ISD</v>
          </cell>
          <cell r="B51">
            <v>50000</v>
          </cell>
          <cell r="C51" t="str">
            <v>1% Min $100,000</v>
          </cell>
          <cell r="D51">
            <v>1000000</v>
          </cell>
          <cell r="E51" t="str">
            <v>Not Applicable</v>
          </cell>
          <cell r="F51" t="str">
            <v>$100,000 / $300,000 / $100,000</v>
          </cell>
          <cell r="G51" t="str">
            <v>Not Applicable</v>
          </cell>
          <cell r="H51">
            <v>2500</v>
          </cell>
          <cell r="I51">
            <v>500000</v>
          </cell>
          <cell r="J51">
            <v>10000</v>
          </cell>
          <cell r="K51">
            <v>1000000</v>
          </cell>
          <cell r="L51">
            <v>2500</v>
          </cell>
          <cell r="M51" t="str">
            <v>No Coverage</v>
          </cell>
          <cell r="N51" t="str">
            <v>No Coverage</v>
          </cell>
          <cell r="O51" t="str">
            <v>No Coverage</v>
          </cell>
        </row>
        <row r="52">
          <cell r="A52" t="str">
            <v>Lovelady ISD</v>
          </cell>
          <cell r="B52">
            <v>5000</v>
          </cell>
          <cell r="C52" t="str">
            <v>1% Min $100,000</v>
          </cell>
          <cell r="D52">
            <v>1000000</v>
          </cell>
          <cell r="E52" t="str">
            <v>Not Applicable</v>
          </cell>
          <cell r="F52" t="str">
            <v>Not Applicable</v>
          </cell>
          <cell r="G52" t="str">
            <v>Not Applicable</v>
          </cell>
          <cell r="H52" t="str">
            <v>Not Applicable</v>
          </cell>
          <cell r="I52">
            <v>100000</v>
          </cell>
          <cell r="J52">
            <v>1000</v>
          </cell>
          <cell r="K52">
            <v>1000000</v>
          </cell>
          <cell r="L52">
            <v>2500</v>
          </cell>
          <cell r="M52" t="str">
            <v>No Coverage</v>
          </cell>
          <cell r="N52" t="str">
            <v>No Coverage</v>
          </cell>
          <cell r="O52" t="str">
            <v>No Coverage</v>
          </cell>
        </row>
        <row r="53">
          <cell r="A53" t="str">
            <v>Malakoff ISD</v>
          </cell>
          <cell r="B53">
            <v>10000</v>
          </cell>
          <cell r="C53">
            <v>100000</v>
          </cell>
          <cell r="D53">
            <v>1000000</v>
          </cell>
          <cell r="E53" t="str">
            <v>Not Applicable</v>
          </cell>
          <cell r="F53" t="str">
            <v>$100,000 / $300,000 / $100,000</v>
          </cell>
          <cell r="G53" t="str">
            <v>Not Applicable</v>
          </cell>
          <cell r="H53">
            <v>500</v>
          </cell>
          <cell r="I53">
            <v>100000</v>
          </cell>
          <cell r="J53">
            <v>1000</v>
          </cell>
          <cell r="K53">
            <v>1000000</v>
          </cell>
          <cell r="L53">
            <v>5000</v>
          </cell>
          <cell r="M53">
            <v>1000000</v>
          </cell>
          <cell r="N53">
            <v>10000</v>
          </cell>
          <cell r="O53" t="str">
            <v>No Coverage</v>
          </cell>
        </row>
        <row r="54">
          <cell r="A54" t="str">
            <v>Marshall ISD</v>
          </cell>
          <cell r="B54">
            <v>10000</v>
          </cell>
          <cell r="C54">
            <v>250000</v>
          </cell>
          <cell r="D54">
            <v>1000000</v>
          </cell>
          <cell r="E54" t="str">
            <v>Not Applicable</v>
          </cell>
          <cell r="F54" t="str">
            <v>$100,000 / $300,000 / $100,000</v>
          </cell>
          <cell r="G54" t="str">
            <v>Not Applicable</v>
          </cell>
          <cell r="H54">
            <v>1000</v>
          </cell>
          <cell r="I54">
            <v>300000</v>
          </cell>
          <cell r="J54">
            <v>1000</v>
          </cell>
          <cell r="K54">
            <v>1000000</v>
          </cell>
          <cell r="L54">
            <v>10000</v>
          </cell>
          <cell r="M54">
            <v>1000000</v>
          </cell>
          <cell r="N54">
            <v>5000</v>
          </cell>
          <cell r="O54" t="str">
            <v>No Coverage</v>
          </cell>
        </row>
        <row r="55">
          <cell r="A55" t="str">
            <v>May ISD</v>
          </cell>
          <cell r="B55">
            <v>10000</v>
          </cell>
          <cell r="C55" t="str">
            <v>1% Min $100,000</v>
          </cell>
          <cell r="D55">
            <v>1000000</v>
          </cell>
          <cell r="E55">
            <v>500</v>
          </cell>
          <cell r="F55" t="str">
            <v>$100,000 / $300,000 / $100,000</v>
          </cell>
          <cell r="G55">
            <v>1000</v>
          </cell>
          <cell r="H55">
            <v>1000</v>
          </cell>
          <cell r="I55">
            <v>100000</v>
          </cell>
          <cell r="J55">
            <v>1000</v>
          </cell>
          <cell r="K55">
            <v>1000000</v>
          </cell>
          <cell r="L55">
            <v>2500</v>
          </cell>
          <cell r="M55">
            <v>1000000</v>
          </cell>
          <cell r="N55">
            <v>5000</v>
          </cell>
          <cell r="O55" t="str">
            <v>No Coverage</v>
          </cell>
        </row>
        <row r="56">
          <cell r="A56" t="str">
            <v>McLennan Community College</v>
          </cell>
          <cell r="B56">
            <v>10000</v>
          </cell>
          <cell r="C56" t="str">
            <v>1% Min $250,000</v>
          </cell>
          <cell r="D56">
            <v>1000000</v>
          </cell>
          <cell r="E56" t="str">
            <v>Not Applicable</v>
          </cell>
          <cell r="F56">
            <v>1000000</v>
          </cell>
          <cell r="G56" t="str">
            <v>Not Applicable</v>
          </cell>
          <cell r="H56">
            <v>500</v>
          </cell>
          <cell r="I56">
            <v>250000</v>
          </cell>
          <cell r="J56">
            <v>1000</v>
          </cell>
          <cell r="K56">
            <v>1000000</v>
          </cell>
          <cell r="L56">
            <v>25000</v>
          </cell>
          <cell r="M56">
            <v>1000000</v>
          </cell>
          <cell r="N56">
            <v>10000</v>
          </cell>
          <cell r="O56">
            <v>4000000</v>
          </cell>
        </row>
        <row r="57">
          <cell r="A57" t="str">
            <v>Mineola ISD</v>
          </cell>
          <cell r="B57">
            <v>10000</v>
          </cell>
          <cell r="C57">
            <v>100000</v>
          </cell>
          <cell r="D57">
            <v>1000000</v>
          </cell>
          <cell r="E57" t="str">
            <v>Not Applicable</v>
          </cell>
          <cell r="F57" t="str">
            <v>$100,000 / $300,000 / $100,000</v>
          </cell>
          <cell r="G57" t="str">
            <v>Not Applicable</v>
          </cell>
          <cell r="H57">
            <v>500</v>
          </cell>
          <cell r="I57">
            <v>500000</v>
          </cell>
          <cell r="J57">
            <v>1000</v>
          </cell>
          <cell r="K57">
            <v>1000000</v>
          </cell>
          <cell r="L57">
            <v>2500</v>
          </cell>
          <cell r="M57">
            <v>1000000</v>
          </cell>
          <cell r="N57">
            <v>5000</v>
          </cell>
          <cell r="O57" t="str">
            <v>No Coverage</v>
          </cell>
        </row>
        <row r="58">
          <cell r="A58" t="str">
            <v>Mt. Enterprise ISD</v>
          </cell>
          <cell r="B58">
            <v>10000</v>
          </cell>
          <cell r="C58" t="str">
            <v>1% Min $100,000</v>
          </cell>
          <cell r="D58">
            <v>1000000</v>
          </cell>
          <cell r="E58" t="str">
            <v>Not Applicable</v>
          </cell>
          <cell r="F58" t="str">
            <v>$100,000 / $300,000 / $100,000</v>
          </cell>
          <cell r="G58" t="str">
            <v>Not Applicable</v>
          </cell>
          <cell r="H58">
            <v>1000</v>
          </cell>
          <cell r="I58">
            <v>100000</v>
          </cell>
          <cell r="J58">
            <v>1000</v>
          </cell>
          <cell r="K58">
            <v>1000000</v>
          </cell>
          <cell r="L58">
            <v>2500</v>
          </cell>
          <cell r="M58">
            <v>1000000</v>
          </cell>
          <cell r="N58">
            <v>10000</v>
          </cell>
          <cell r="O58" t="str">
            <v>No Coverage</v>
          </cell>
        </row>
        <row r="59">
          <cell r="A59" t="str">
            <v>Nazareth ISD</v>
          </cell>
          <cell r="B59">
            <v>10000</v>
          </cell>
          <cell r="C59" t="str">
            <v>1% Min $100,000</v>
          </cell>
          <cell r="D59">
            <v>1000000</v>
          </cell>
          <cell r="E59" t="str">
            <v>Not Applicable</v>
          </cell>
          <cell r="F59" t="str">
            <v>$100,000 / $300,000 / $100,000</v>
          </cell>
          <cell r="G59" t="str">
            <v>Not Applicable</v>
          </cell>
          <cell r="H59">
            <v>1000</v>
          </cell>
          <cell r="I59">
            <v>100000</v>
          </cell>
          <cell r="J59">
            <v>1000</v>
          </cell>
          <cell r="K59">
            <v>1000000</v>
          </cell>
          <cell r="L59">
            <v>2500</v>
          </cell>
          <cell r="M59" t="str">
            <v>No Coverage</v>
          </cell>
          <cell r="N59" t="str">
            <v>No Coverage</v>
          </cell>
          <cell r="O59" t="str">
            <v>No Coverage</v>
          </cell>
        </row>
        <row r="60">
          <cell r="A60" t="str">
            <v>Neches ISD</v>
          </cell>
          <cell r="B60">
            <v>5000</v>
          </cell>
          <cell r="C60" t="str">
            <v>1% Min $100,000</v>
          </cell>
          <cell r="D60">
            <v>1000000</v>
          </cell>
          <cell r="E60" t="str">
            <v>Not Applicable</v>
          </cell>
          <cell r="F60">
            <v>1000000</v>
          </cell>
          <cell r="G60" t="str">
            <v>Not Applicable</v>
          </cell>
          <cell r="H60">
            <v>500</v>
          </cell>
          <cell r="I60">
            <v>100000</v>
          </cell>
          <cell r="J60">
            <v>1000</v>
          </cell>
          <cell r="K60">
            <v>1000000</v>
          </cell>
          <cell r="L60">
            <v>5000</v>
          </cell>
          <cell r="M60">
            <v>1000000</v>
          </cell>
          <cell r="N60">
            <v>10000</v>
          </cell>
          <cell r="O60" t="str">
            <v>No Coverage</v>
          </cell>
        </row>
        <row r="61">
          <cell r="A61" t="str">
            <v>New Summerfield ISD</v>
          </cell>
          <cell r="B61">
            <v>10000</v>
          </cell>
          <cell r="C61">
            <v>100000</v>
          </cell>
          <cell r="D61">
            <v>1000000</v>
          </cell>
          <cell r="E61" t="str">
            <v>Not Applicable</v>
          </cell>
          <cell r="F61" t="str">
            <v>$100,000 / $300,000 / $100,000</v>
          </cell>
          <cell r="G61" t="str">
            <v>Not Applicable</v>
          </cell>
          <cell r="H61">
            <v>500</v>
          </cell>
          <cell r="I61">
            <v>250000</v>
          </cell>
          <cell r="J61">
            <v>1000</v>
          </cell>
          <cell r="K61">
            <v>1000000</v>
          </cell>
          <cell r="L61">
            <v>2500</v>
          </cell>
          <cell r="M61" t="str">
            <v>No Coverage</v>
          </cell>
          <cell r="N61" t="str">
            <v>No Coverage</v>
          </cell>
          <cell r="O61" t="str">
            <v>No Coverage</v>
          </cell>
        </row>
        <row r="62">
          <cell r="A62" t="str">
            <v>Newcastle ISD</v>
          </cell>
          <cell r="B62">
            <v>5000</v>
          </cell>
          <cell r="C62" t="str">
            <v>1% Min $250,000</v>
          </cell>
          <cell r="D62">
            <v>1000000</v>
          </cell>
          <cell r="E62" t="str">
            <v>Not Applicable</v>
          </cell>
          <cell r="F62" t="str">
            <v>$100,000 / $300,000 / $100,000</v>
          </cell>
          <cell r="G62" t="str">
            <v>Not Applicable</v>
          </cell>
          <cell r="H62">
            <v>500</v>
          </cell>
          <cell r="I62">
            <v>100000</v>
          </cell>
          <cell r="J62">
            <v>1000</v>
          </cell>
          <cell r="K62">
            <v>1000000</v>
          </cell>
          <cell r="L62">
            <v>2500</v>
          </cell>
          <cell r="M62">
            <v>1000000</v>
          </cell>
          <cell r="N62">
            <v>10000</v>
          </cell>
          <cell r="O62" t="str">
            <v>No Coverage</v>
          </cell>
        </row>
        <row r="63">
          <cell r="A63" t="str">
            <v>Nocona ISD</v>
          </cell>
          <cell r="B63">
            <v>5000</v>
          </cell>
          <cell r="C63" t="str">
            <v>1% Min $100,000</v>
          </cell>
          <cell r="D63">
            <v>1000000</v>
          </cell>
          <cell r="E63" t="str">
            <v>Not Applicable</v>
          </cell>
          <cell r="F63" t="str">
            <v>$100,000 / $300,000 / $100,000</v>
          </cell>
          <cell r="G63" t="str">
            <v>Not Applicable</v>
          </cell>
          <cell r="H63">
            <v>500</v>
          </cell>
          <cell r="I63">
            <v>100000</v>
          </cell>
          <cell r="J63">
            <v>1000</v>
          </cell>
          <cell r="K63">
            <v>1000000</v>
          </cell>
          <cell r="L63">
            <v>2500</v>
          </cell>
          <cell r="M63">
            <v>1000000</v>
          </cell>
          <cell r="N63">
            <v>10000</v>
          </cell>
          <cell r="O63" t="str">
            <v>No Coverage</v>
          </cell>
        </row>
        <row r="64">
          <cell r="A64" t="str">
            <v>North Lamar ISD</v>
          </cell>
          <cell r="B64">
            <v>25000</v>
          </cell>
          <cell r="C64" t="str">
            <v>1% Min $100,000</v>
          </cell>
          <cell r="D64">
            <v>1000000</v>
          </cell>
          <cell r="E64" t="str">
            <v>Not Applicable</v>
          </cell>
          <cell r="F64" t="str">
            <v>$100,000 / $300,000 / $100,000</v>
          </cell>
          <cell r="G64" t="str">
            <v>Not Applicable</v>
          </cell>
          <cell r="H64">
            <v>1000</v>
          </cell>
          <cell r="I64">
            <v>100000</v>
          </cell>
          <cell r="J64">
            <v>1000</v>
          </cell>
          <cell r="K64">
            <v>1000000</v>
          </cell>
          <cell r="L64">
            <v>2500</v>
          </cell>
          <cell r="M64">
            <v>1000000</v>
          </cell>
          <cell r="N64">
            <v>5000</v>
          </cell>
          <cell r="O64" t="str">
            <v>No Coverage</v>
          </cell>
        </row>
        <row r="65">
          <cell r="A65" t="str">
            <v>Northside ISD (Vernon)</v>
          </cell>
          <cell r="B65">
            <v>5000</v>
          </cell>
          <cell r="C65" t="str">
            <v>1% Min $100,000</v>
          </cell>
          <cell r="D65">
            <v>1000000</v>
          </cell>
          <cell r="E65" t="str">
            <v>Not Applicable</v>
          </cell>
          <cell r="F65" t="str">
            <v>$100,000 / $300,000 / $100,000</v>
          </cell>
          <cell r="G65" t="str">
            <v>Not Applicable</v>
          </cell>
          <cell r="H65">
            <v>500</v>
          </cell>
          <cell r="I65">
            <v>100000</v>
          </cell>
          <cell r="J65">
            <v>1000</v>
          </cell>
          <cell r="K65">
            <v>1000000</v>
          </cell>
          <cell r="L65">
            <v>2500</v>
          </cell>
          <cell r="M65" t="str">
            <v>No Coverage</v>
          </cell>
          <cell r="N65" t="str">
            <v>No Coverage</v>
          </cell>
          <cell r="O65" t="str">
            <v>No Coverage</v>
          </cell>
        </row>
        <row r="66">
          <cell r="A66" t="str">
            <v>Overton ISD</v>
          </cell>
          <cell r="B66">
            <v>5000</v>
          </cell>
          <cell r="C66">
            <v>100000</v>
          </cell>
          <cell r="D66">
            <v>1000000</v>
          </cell>
          <cell r="E66" t="str">
            <v>Not Applicable</v>
          </cell>
          <cell r="F66" t="str">
            <v>$100,000 / $300,000 / $100,000</v>
          </cell>
          <cell r="G66" t="str">
            <v>Not Applicable</v>
          </cell>
          <cell r="H66">
            <v>250</v>
          </cell>
          <cell r="I66">
            <v>100000</v>
          </cell>
          <cell r="J66">
            <v>1000</v>
          </cell>
          <cell r="K66">
            <v>1000000</v>
          </cell>
          <cell r="L66">
            <v>2500</v>
          </cell>
          <cell r="M66" t="str">
            <v>No Coverage</v>
          </cell>
          <cell r="N66" t="str">
            <v>No Coverage</v>
          </cell>
          <cell r="O66" t="str">
            <v>No Coverage</v>
          </cell>
        </row>
        <row r="67">
          <cell r="A67" t="str">
            <v>Panther Creek CISD</v>
          </cell>
          <cell r="B67">
            <v>5000</v>
          </cell>
          <cell r="C67" t="str">
            <v>1% Min $100,000</v>
          </cell>
          <cell r="D67">
            <v>1000000</v>
          </cell>
          <cell r="E67" t="str">
            <v>Not Applicable</v>
          </cell>
          <cell r="F67" t="str">
            <v>$100,000 / $300,000 / $100,000</v>
          </cell>
          <cell r="G67" t="str">
            <v>Not Applicable</v>
          </cell>
          <cell r="H67">
            <v>1000</v>
          </cell>
          <cell r="I67">
            <v>100000</v>
          </cell>
          <cell r="J67">
            <v>1000</v>
          </cell>
          <cell r="K67">
            <v>1000000</v>
          </cell>
          <cell r="L67">
            <v>2500</v>
          </cell>
          <cell r="M67">
            <v>1000000</v>
          </cell>
          <cell r="N67">
            <v>10000</v>
          </cell>
          <cell r="O67" t="str">
            <v>No Coverage</v>
          </cell>
        </row>
        <row r="68">
          <cell r="A68" t="str">
            <v>Paris ISD</v>
          </cell>
          <cell r="B68">
            <v>50000</v>
          </cell>
          <cell r="C68" t="str">
            <v>1% Min $250,000</v>
          </cell>
          <cell r="D68">
            <v>1000000</v>
          </cell>
          <cell r="E68" t="str">
            <v>Not Applicable</v>
          </cell>
          <cell r="F68">
            <v>1000000</v>
          </cell>
          <cell r="G68" t="str">
            <v>Not Applicable</v>
          </cell>
          <cell r="H68">
            <v>1000</v>
          </cell>
          <cell r="I68">
            <v>100000</v>
          </cell>
          <cell r="J68">
            <v>2500</v>
          </cell>
          <cell r="K68">
            <v>1000000</v>
          </cell>
          <cell r="L68">
            <v>5000</v>
          </cell>
          <cell r="M68">
            <v>1000000</v>
          </cell>
          <cell r="N68">
            <v>10000</v>
          </cell>
          <cell r="O68" t="str">
            <v>No Coverage</v>
          </cell>
        </row>
        <row r="69">
          <cell r="A69" t="str">
            <v>Petrolia CISD</v>
          </cell>
          <cell r="B69">
            <v>25000</v>
          </cell>
          <cell r="C69" t="str">
            <v>1% Min $250,000</v>
          </cell>
          <cell r="D69">
            <v>1000000</v>
          </cell>
          <cell r="E69" t="str">
            <v>Not Applicable</v>
          </cell>
          <cell r="F69" t="str">
            <v>$100,000 / $300,000 / $100,000</v>
          </cell>
          <cell r="G69" t="str">
            <v>Not Applicable</v>
          </cell>
          <cell r="H69">
            <v>500</v>
          </cell>
          <cell r="I69">
            <v>100000</v>
          </cell>
          <cell r="J69">
            <v>1000</v>
          </cell>
          <cell r="K69">
            <v>1000000</v>
          </cell>
          <cell r="L69">
            <v>2500</v>
          </cell>
          <cell r="M69" t="str">
            <v>No Coverage</v>
          </cell>
          <cell r="N69" t="str">
            <v>No Coverage</v>
          </cell>
          <cell r="O69" t="str">
            <v>No Coverage</v>
          </cell>
        </row>
        <row r="70">
          <cell r="A70" t="str">
            <v>Pottsboro ISD</v>
          </cell>
          <cell r="B70">
            <v>15000</v>
          </cell>
          <cell r="C70" t="str">
            <v>1% Min $150,000</v>
          </cell>
          <cell r="D70">
            <v>1000000</v>
          </cell>
          <cell r="E70" t="str">
            <v>Not Applicable</v>
          </cell>
          <cell r="F70" t="str">
            <v>$100,000 / $300,000 / $100,000</v>
          </cell>
          <cell r="G70" t="str">
            <v>Not Applicable</v>
          </cell>
          <cell r="H70">
            <v>1000</v>
          </cell>
          <cell r="I70">
            <v>100000</v>
          </cell>
          <cell r="J70">
            <v>1000</v>
          </cell>
          <cell r="K70">
            <v>1000000</v>
          </cell>
          <cell r="L70">
            <v>2500</v>
          </cell>
          <cell r="M70">
            <v>1000000</v>
          </cell>
          <cell r="N70">
            <v>10000</v>
          </cell>
          <cell r="O70" t="str">
            <v>No Coverage</v>
          </cell>
        </row>
        <row r="71">
          <cell r="A71" t="str">
            <v>Quanah ISD</v>
          </cell>
          <cell r="B71">
            <v>10000</v>
          </cell>
          <cell r="C71" t="str">
            <v>2% Min $250,000</v>
          </cell>
          <cell r="D71">
            <v>1000000</v>
          </cell>
          <cell r="E71" t="str">
            <v>Not Applicable</v>
          </cell>
          <cell r="F71" t="str">
            <v>$100,000 / $300,000 / $100,000</v>
          </cell>
          <cell r="G71" t="str">
            <v>Not Applicable</v>
          </cell>
          <cell r="H71">
            <v>1000</v>
          </cell>
          <cell r="I71">
            <v>25000</v>
          </cell>
          <cell r="J71">
            <v>1000</v>
          </cell>
          <cell r="K71">
            <v>1000000</v>
          </cell>
          <cell r="L71">
            <v>2500</v>
          </cell>
          <cell r="M71">
            <v>1000000</v>
          </cell>
          <cell r="N71">
            <v>10000</v>
          </cell>
          <cell r="O71" t="str">
            <v>No Coverage</v>
          </cell>
        </row>
        <row r="72">
          <cell r="A72" t="str">
            <v>S&amp;S Consolidated ISD</v>
          </cell>
          <cell r="B72">
            <v>10000</v>
          </cell>
          <cell r="C72" t="str">
            <v>1% Min $100,000</v>
          </cell>
          <cell r="D72">
            <v>1000000</v>
          </cell>
          <cell r="E72" t="str">
            <v>Not Applicable</v>
          </cell>
          <cell r="F72" t="str">
            <v>$100,000 / $300,000 / $100,000</v>
          </cell>
          <cell r="G72" t="str">
            <v>Not Applicable</v>
          </cell>
          <cell r="H72">
            <v>500</v>
          </cell>
          <cell r="I72">
            <v>100000</v>
          </cell>
          <cell r="J72">
            <v>1000</v>
          </cell>
          <cell r="K72">
            <v>1000000</v>
          </cell>
          <cell r="L72">
            <v>2500</v>
          </cell>
          <cell r="M72" t="str">
            <v>No Coverage</v>
          </cell>
          <cell r="N72" t="str">
            <v>No Coverage</v>
          </cell>
          <cell r="O72" t="str">
            <v>No Coverage</v>
          </cell>
        </row>
        <row r="73">
          <cell r="A73" t="str">
            <v>Santa Anna ISD</v>
          </cell>
          <cell r="B73">
            <v>10000</v>
          </cell>
          <cell r="C73" t="str">
            <v>1% Min $100,000</v>
          </cell>
          <cell r="D73">
            <v>1000000</v>
          </cell>
          <cell r="E73" t="str">
            <v>Not Applicable</v>
          </cell>
          <cell r="F73" t="str">
            <v>$100,000 / $300,000 / $100,000</v>
          </cell>
          <cell r="G73">
            <v>1000</v>
          </cell>
          <cell r="H73">
            <v>1000</v>
          </cell>
          <cell r="I73">
            <v>100000</v>
          </cell>
          <cell r="J73">
            <v>1000</v>
          </cell>
          <cell r="K73">
            <v>1000000</v>
          </cell>
          <cell r="L73">
            <v>2500</v>
          </cell>
          <cell r="M73" t="str">
            <v>No Coverage</v>
          </cell>
          <cell r="N73" t="str">
            <v>No Coverage</v>
          </cell>
          <cell r="O73" t="str">
            <v>No Coverage</v>
          </cell>
        </row>
        <row r="74">
          <cell r="A74" t="str">
            <v>Sonora ISD</v>
          </cell>
          <cell r="B74">
            <v>10000</v>
          </cell>
          <cell r="C74" t="str">
            <v>3% Min $500,000</v>
          </cell>
          <cell r="D74">
            <v>1000000</v>
          </cell>
          <cell r="E74" t="str">
            <v>Not Applicable</v>
          </cell>
          <cell r="F74" t="str">
            <v>$100,000 / $300,000 / $100,000</v>
          </cell>
          <cell r="G74" t="str">
            <v>Not Applicable</v>
          </cell>
          <cell r="H74">
            <v>1000</v>
          </cell>
          <cell r="I74">
            <v>100000</v>
          </cell>
          <cell r="J74">
            <v>2500</v>
          </cell>
          <cell r="K74">
            <v>1000000</v>
          </cell>
          <cell r="L74">
            <v>2500</v>
          </cell>
          <cell r="M74">
            <v>1000000</v>
          </cell>
          <cell r="N74">
            <v>10000</v>
          </cell>
          <cell r="O74" t="str">
            <v>No Coverage</v>
          </cell>
        </row>
        <row r="75">
          <cell r="A75" t="str">
            <v>Southland ISD</v>
          </cell>
          <cell r="B75">
            <v>10000</v>
          </cell>
          <cell r="C75" t="str">
            <v>1% Min $100,000</v>
          </cell>
          <cell r="D75">
            <v>1000000</v>
          </cell>
          <cell r="E75" t="str">
            <v>Not Applicable</v>
          </cell>
          <cell r="F75" t="str">
            <v>$100,000 / $300,000 / $100,000</v>
          </cell>
          <cell r="G75" t="str">
            <v>Not Applicable</v>
          </cell>
          <cell r="H75">
            <v>500</v>
          </cell>
          <cell r="I75">
            <v>100000</v>
          </cell>
          <cell r="J75">
            <v>1000</v>
          </cell>
          <cell r="K75">
            <v>1000000</v>
          </cell>
          <cell r="L75">
            <v>2500</v>
          </cell>
          <cell r="M75">
            <v>1000000</v>
          </cell>
          <cell r="N75">
            <v>10000</v>
          </cell>
          <cell r="O75" t="str">
            <v>No Coverage</v>
          </cell>
        </row>
        <row r="76">
          <cell r="A76" t="str">
            <v>Spearman ISD</v>
          </cell>
          <cell r="B76">
            <v>10000</v>
          </cell>
          <cell r="C76" t="str">
            <v>2% Min $250,000</v>
          </cell>
          <cell r="D76">
            <v>1000000</v>
          </cell>
          <cell r="E76" t="str">
            <v>Not Applicable</v>
          </cell>
          <cell r="F76">
            <v>1000000</v>
          </cell>
          <cell r="G76">
            <v>5000</v>
          </cell>
          <cell r="H76">
            <v>1000</v>
          </cell>
          <cell r="I76">
            <v>100000</v>
          </cell>
          <cell r="J76">
            <v>1000</v>
          </cell>
          <cell r="K76">
            <v>1000000</v>
          </cell>
          <cell r="L76">
            <v>10000</v>
          </cell>
          <cell r="M76">
            <v>1000000</v>
          </cell>
          <cell r="N76">
            <v>10000</v>
          </cell>
          <cell r="O76" t="str">
            <v>No Coverage</v>
          </cell>
        </row>
        <row r="77">
          <cell r="A77" t="str">
            <v>Stanton ISD</v>
          </cell>
          <cell r="B77">
            <v>5000</v>
          </cell>
          <cell r="C77" t="str">
            <v>1% Min $100,000</v>
          </cell>
          <cell r="D77">
            <v>1000000</v>
          </cell>
          <cell r="E77" t="str">
            <v>Not Applicable</v>
          </cell>
          <cell r="F77" t="str">
            <v>$100,000 / $300,000 / $100,000</v>
          </cell>
          <cell r="G77" t="str">
            <v>Not Applicable</v>
          </cell>
          <cell r="H77">
            <v>500</v>
          </cell>
          <cell r="I77">
            <v>100000</v>
          </cell>
          <cell r="J77">
            <v>1000</v>
          </cell>
          <cell r="K77">
            <v>1000000</v>
          </cell>
          <cell r="L77">
            <v>10000</v>
          </cell>
          <cell r="M77">
            <v>1000000</v>
          </cell>
          <cell r="N77">
            <v>5000</v>
          </cell>
          <cell r="O77" t="str">
            <v>No Coverage</v>
          </cell>
        </row>
        <row r="78">
          <cell r="A78" t="str">
            <v>Trinidad ISD</v>
          </cell>
          <cell r="B78">
            <v>10000</v>
          </cell>
          <cell r="C78" t="str">
            <v>1% Min $100,000</v>
          </cell>
          <cell r="D78">
            <v>1000000</v>
          </cell>
          <cell r="E78" t="str">
            <v>Not Applicable</v>
          </cell>
          <cell r="F78" t="str">
            <v>$100,000 / $300,000 / $100,000</v>
          </cell>
          <cell r="G78" t="str">
            <v>Not Applicable</v>
          </cell>
          <cell r="H78">
            <v>500</v>
          </cell>
          <cell r="I78">
            <v>100000</v>
          </cell>
          <cell r="J78">
            <v>1000</v>
          </cell>
          <cell r="K78">
            <v>1000000</v>
          </cell>
          <cell r="L78">
            <v>2500</v>
          </cell>
          <cell r="M78" t="str">
            <v>No Coverage</v>
          </cell>
          <cell r="N78" t="str">
            <v>No Coverage</v>
          </cell>
          <cell r="O78" t="str">
            <v>No Coverage</v>
          </cell>
        </row>
        <row r="79">
          <cell r="A79" t="str">
            <v>Trinity ISD</v>
          </cell>
          <cell r="B79">
            <v>10000</v>
          </cell>
          <cell r="C79" t="str">
            <v>1% Min $250,000</v>
          </cell>
          <cell r="D79">
            <v>1000000</v>
          </cell>
          <cell r="E79" t="str">
            <v>Not Applicable</v>
          </cell>
          <cell r="F79">
            <v>1000000</v>
          </cell>
          <cell r="G79" t="str">
            <v>Not Applicable</v>
          </cell>
          <cell r="H79">
            <v>1000</v>
          </cell>
          <cell r="I79">
            <v>100000</v>
          </cell>
          <cell r="J79">
            <v>1000</v>
          </cell>
          <cell r="K79">
            <v>1000000</v>
          </cell>
          <cell r="L79">
            <v>2500</v>
          </cell>
          <cell r="M79">
            <v>1000000</v>
          </cell>
          <cell r="N79">
            <v>5000</v>
          </cell>
          <cell r="O79">
            <v>1000000</v>
          </cell>
        </row>
        <row r="80">
          <cell r="A80" t="str">
            <v>Trinity Valley Community College</v>
          </cell>
          <cell r="B80">
            <v>10000</v>
          </cell>
          <cell r="C80">
            <v>100000</v>
          </cell>
          <cell r="D80">
            <v>1000000</v>
          </cell>
          <cell r="E80" t="str">
            <v>Not Applicable</v>
          </cell>
          <cell r="F80" t="str">
            <v>$100,000 / $300,000 / $100,000</v>
          </cell>
          <cell r="G80" t="str">
            <v>Not Applicable</v>
          </cell>
          <cell r="H80">
            <v>500</v>
          </cell>
          <cell r="I80">
            <v>500000</v>
          </cell>
          <cell r="J80">
            <v>1000</v>
          </cell>
          <cell r="K80">
            <v>1000000</v>
          </cell>
          <cell r="L80">
            <v>2500</v>
          </cell>
          <cell r="M80">
            <v>1000000</v>
          </cell>
          <cell r="N80">
            <v>5000</v>
          </cell>
          <cell r="O80">
            <v>4000000</v>
          </cell>
        </row>
        <row r="81">
          <cell r="A81" t="str">
            <v>Troup ISD</v>
          </cell>
          <cell r="B81">
            <v>10000</v>
          </cell>
          <cell r="C81">
            <v>100000</v>
          </cell>
          <cell r="D81">
            <v>1000000</v>
          </cell>
          <cell r="E81" t="str">
            <v>Not Applicable</v>
          </cell>
          <cell r="F81" t="str">
            <v>$100,000 / $300,000 / $100,000</v>
          </cell>
          <cell r="G81" t="str">
            <v>Not Applicable</v>
          </cell>
          <cell r="H81">
            <v>500</v>
          </cell>
          <cell r="I81">
            <v>100000</v>
          </cell>
          <cell r="J81">
            <v>1000</v>
          </cell>
          <cell r="K81">
            <v>1000000</v>
          </cell>
          <cell r="L81">
            <v>7500</v>
          </cell>
          <cell r="M81" t="str">
            <v>No Coverage</v>
          </cell>
          <cell r="N81" t="str">
            <v>No Coverage</v>
          </cell>
          <cell r="O81" t="str">
            <v>No Coverage</v>
          </cell>
        </row>
        <row r="82">
          <cell r="A82" t="str">
            <v>Turkey-Quitaque ISD</v>
          </cell>
          <cell r="B82">
            <v>5000</v>
          </cell>
          <cell r="C82" t="str">
            <v>1% Min $100,000</v>
          </cell>
          <cell r="D82">
            <v>1000000</v>
          </cell>
          <cell r="E82" t="str">
            <v>Not Applicable</v>
          </cell>
          <cell r="F82" t="str">
            <v>$100,000 / $300,000 / $100,000</v>
          </cell>
          <cell r="G82" t="str">
            <v>Not Applicable</v>
          </cell>
          <cell r="H82">
            <v>500</v>
          </cell>
          <cell r="I82">
            <v>100000</v>
          </cell>
          <cell r="J82">
            <v>1000</v>
          </cell>
          <cell r="K82">
            <v>1000000</v>
          </cell>
          <cell r="L82">
            <v>2500</v>
          </cell>
          <cell r="M82" t="str">
            <v>No Coverage</v>
          </cell>
          <cell r="N82" t="str">
            <v>No Coverage</v>
          </cell>
          <cell r="O82" t="str">
            <v>No Coverage</v>
          </cell>
        </row>
        <row r="83">
          <cell r="A83" t="str">
            <v>Tyler Jr College</v>
          </cell>
          <cell r="B83">
            <v>10000</v>
          </cell>
          <cell r="C83">
            <v>250000</v>
          </cell>
          <cell r="D83" t="str">
            <v>No Coverage</v>
          </cell>
          <cell r="E83" t="str">
            <v>Not Applicable</v>
          </cell>
          <cell r="F83">
            <v>1000000</v>
          </cell>
          <cell r="G83" t="str">
            <v>Not Applicable</v>
          </cell>
          <cell r="H83">
            <v>1000</v>
          </cell>
          <cell r="I83">
            <v>500000</v>
          </cell>
          <cell r="J83">
            <v>1000</v>
          </cell>
          <cell r="K83" t="str">
            <v>No Coverage</v>
          </cell>
          <cell r="L83" t="str">
            <v>No Coverage</v>
          </cell>
          <cell r="M83">
            <v>2000000</v>
          </cell>
          <cell r="N83">
            <v>5000</v>
          </cell>
          <cell r="O83" t="str">
            <v>No Coverage</v>
          </cell>
        </row>
        <row r="84">
          <cell r="A84" t="str">
            <v>Vernon ISD</v>
          </cell>
          <cell r="B84">
            <v>10000</v>
          </cell>
          <cell r="C84" t="str">
            <v>1% Min $100,000</v>
          </cell>
          <cell r="D84">
            <v>1000000</v>
          </cell>
          <cell r="E84" t="str">
            <v>Not Applicable</v>
          </cell>
          <cell r="F84" t="str">
            <v>$100,000 / $300,000 / $100,000</v>
          </cell>
          <cell r="G84" t="str">
            <v>Not Applicable</v>
          </cell>
          <cell r="H84">
            <v>500</v>
          </cell>
          <cell r="I84">
            <v>100000</v>
          </cell>
          <cell r="J84">
            <v>1000</v>
          </cell>
          <cell r="K84">
            <v>1000000</v>
          </cell>
          <cell r="L84">
            <v>5000</v>
          </cell>
          <cell r="M84" t="str">
            <v>No Coverage</v>
          </cell>
          <cell r="N84" t="str">
            <v>No Coverage</v>
          </cell>
          <cell r="O84" t="str">
            <v>No Coverage</v>
          </cell>
        </row>
        <row r="85">
          <cell r="A85" t="str">
            <v>Weatherford ISD</v>
          </cell>
          <cell r="B85">
            <v>25000</v>
          </cell>
          <cell r="C85" t="str">
            <v>1% Min $100,000</v>
          </cell>
          <cell r="D85">
            <v>1000000</v>
          </cell>
          <cell r="E85" t="str">
            <v>Not Applicable</v>
          </cell>
          <cell r="F85">
            <v>1000000</v>
          </cell>
          <cell r="G85" t="str">
            <v>Not Applicable</v>
          </cell>
          <cell r="H85">
            <v>500</v>
          </cell>
          <cell r="I85">
            <v>100000</v>
          </cell>
          <cell r="J85">
            <v>1000</v>
          </cell>
          <cell r="K85">
            <v>1000000</v>
          </cell>
          <cell r="L85">
            <v>10000</v>
          </cell>
          <cell r="M85">
            <v>1000000</v>
          </cell>
          <cell r="N85">
            <v>5000</v>
          </cell>
          <cell r="O85" t="str">
            <v>No Coverage</v>
          </cell>
        </row>
        <row r="86">
          <cell r="A86" t="str">
            <v>Wellington ISD</v>
          </cell>
          <cell r="B86">
            <v>10000</v>
          </cell>
          <cell r="C86" t="str">
            <v>2% Min $250,000</v>
          </cell>
          <cell r="D86">
            <v>1000000</v>
          </cell>
          <cell r="E86" t="str">
            <v>Not Applicable</v>
          </cell>
          <cell r="F86" t="str">
            <v>$100,000 / $300,000 / $100,000</v>
          </cell>
          <cell r="G86" t="str">
            <v>Not Applicable</v>
          </cell>
          <cell r="H86">
            <v>500</v>
          </cell>
          <cell r="I86">
            <v>100000</v>
          </cell>
          <cell r="J86">
            <v>1000</v>
          </cell>
          <cell r="K86">
            <v>1000000</v>
          </cell>
          <cell r="L86">
            <v>2500</v>
          </cell>
          <cell r="M86" t="str">
            <v>No Coverage</v>
          </cell>
          <cell r="N86" t="str">
            <v>No Coverage</v>
          </cell>
          <cell r="O86" t="str">
            <v>No Coverage</v>
          </cell>
        </row>
        <row r="87">
          <cell r="A87" t="str">
            <v>Wells ISD</v>
          </cell>
          <cell r="B87">
            <v>5000</v>
          </cell>
          <cell r="C87">
            <v>75000</v>
          </cell>
          <cell r="D87">
            <v>1000000</v>
          </cell>
          <cell r="E87" t="str">
            <v>Not Applicable</v>
          </cell>
          <cell r="F87" t="str">
            <v>$100,000 / $300,000 / $100,000</v>
          </cell>
          <cell r="G87" t="str">
            <v>Not Applicable</v>
          </cell>
          <cell r="H87">
            <v>500</v>
          </cell>
          <cell r="I87">
            <v>100000</v>
          </cell>
          <cell r="J87">
            <v>1000</v>
          </cell>
          <cell r="K87">
            <v>1000000</v>
          </cell>
          <cell r="L87">
            <v>2500</v>
          </cell>
          <cell r="M87" t="str">
            <v>No Coverage</v>
          </cell>
          <cell r="N87" t="str">
            <v>No Coverage</v>
          </cell>
          <cell r="O87" t="str">
            <v>No Coverage</v>
          </cell>
        </row>
        <row r="88">
          <cell r="A88" t="str">
            <v>West Rusk County CISD</v>
          </cell>
          <cell r="B88">
            <v>10000</v>
          </cell>
          <cell r="C88">
            <v>100000</v>
          </cell>
          <cell r="D88">
            <v>1000000</v>
          </cell>
          <cell r="E88" t="str">
            <v>Not Applicable</v>
          </cell>
          <cell r="F88" t="str">
            <v>$100,000 / $300,000 / $100,000</v>
          </cell>
          <cell r="G88" t="str">
            <v>Not Applicable</v>
          </cell>
          <cell r="H88">
            <v>500</v>
          </cell>
          <cell r="I88">
            <v>100000</v>
          </cell>
          <cell r="J88">
            <v>1000</v>
          </cell>
          <cell r="K88">
            <v>1000000</v>
          </cell>
          <cell r="L88">
            <v>2500</v>
          </cell>
          <cell r="M88">
            <v>1000000</v>
          </cell>
          <cell r="N88">
            <v>5000</v>
          </cell>
          <cell r="O88" t="str">
            <v>No Coverage</v>
          </cell>
        </row>
        <row r="89">
          <cell r="A89" t="str">
            <v>West Sabine ISD</v>
          </cell>
          <cell r="B89">
            <v>5000</v>
          </cell>
          <cell r="C89" t="str">
            <v>1% Min $100,000</v>
          </cell>
          <cell r="D89">
            <v>1000000</v>
          </cell>
          <cell r="E89" t="str">
            <v>Not Applicable</v>
          </cell>
          <cell r="F89" t="str">
            <v>$100,000 / $300,000 / $100,000</v>
          </cell>
          <cell r="G89" t="str">
            <v>Not Applicable</v>
          </cell>
          <cell r="H89">
            <v>500</v>
          </cell>
          <cell r="I89">
            <v>100000</v>
          </cell>
          <cell r="J89">
            <v>1000</v>
          </cell>
          <cell r="K89">
            <v>1000000</v>
          </cell>
          <cell r="L89">
            <v>10000</v>
          </cell>
          <cell r="M89" t="str">
            <v>No Coverage</v>
          </cell>
          <cell r="N89" t="str">
            <v>No Coverage</v>
          </cell>
          <cell r="O89" t="str">
            <v>No Coverage</v>
          </cell>
        </row>
        <row r="90">
          <cell r="A90" t="str">
            <v>Western Texas College</v>
          </cell>
          <cell r="B90">
            <v>10000</v>
          </cell>
          <cell r="C90" t="str">
            <v>2% Min $500,000</v>
          </cell>
          <cell r="D90">
            <v>1000000</v>
          </cell>
          <cell r="E90" t="str">
            <v>Not Applicable</v>
          </cell>
          <cell r="F90">
            <v>1000000</v>
          </cell>
          <cell r="G90" t="str">
            <v>Not Applicable</v>
          </cell>
          <cell r="H90">
            <v>1000</v>
          </cell>
          <cell r="I90">
            <v>100000</v>
          </cell>
          <cell r="J90">
            <v>1000</v>
          </cell>
          <cell r="K90">
            <v>1000000</v>
          </cell>
          <cell r="L90">
            <v>5000</v>
          </cell>
          <cell r="M90">
            <v>1000000</v>
          </cell>
          <cell r="N90">
            <v>5000</v>
          </cell>
          <cell r="O90">
            <v>1000000</v>
          </cell>
        </row>
        <row r="91">
          <cell r="A91" t="str">
            <v>White Oak ISD</v>
          </cell>
          <cell r="B91">
            <v>10000</v>
          </cell>
          <cell r="C91" t="str">
            <v>1% Min $100,000</v>
          </cell>
          <cell r="D91">
            <v>1000000</v>
          </cell>
          <cell r="E91" t="str">
            <v>Not Applicable</v>
          </cell>
          <cell r="F91" t="str">
            <v>$100,000 / $300,000 / $100,000</v>
          </cell>
          <cell r="G91" t="str">
            <v>Not Applicable</v>
          </cell>
          <cell r="H91">
            <v>1000</v>
          </cell>
          <cell r="I91">
            <v>100000</v>
          </cell>
          <cell r="J91">
            <v>1000</v>
          </cell>
          <cell r="K91">
            <v>1000000</v>
          </cell>
          <cell r="L91">
            <v>2500</v>
          </cell>
          <cell r="M91" t="str">
            <v>No Coverage</v>
          </cell>
          <cell r="N91" t="str">
            <v>No Coverage</v>
          </cell>
          <cell r="O91" t="str">
            <v>No Coverage</v>
          </cell>
        </row>
        <row r="92">
          <cell r="A92" t="str">
            <v>Whitehouse ISD</v>
          </cell>
          <cell r="B92">
            <v>10000</v>
          </cell>
          <cell r="C92">
            <v>250000</v>
          </cell>
          <cell r="D92">
            <v>1000000</v>
          </cell>
          <cell r="E92" t="str">
            <v>Not Applicable</v>
          </cell>
          <cell r="F92" t="str">
            <v>$100,000 / $300,000 / $100,000</v>
          </cell>
          <cell r="G92" t="str">
            <v>Not Applicable</v>
          </cell>
          <cell r="H92">
            <v>1000</v>
          </cell>
          <cell r="I92">
            <v>100000</v>
          </cell>
          <cell r="J92">
            <v>1000</v>
          </cell>
          <cell r="K92">
            <v>1000000</v>
          </cell>
          <cell r="L92">
            <v>10000</v>
          </cell>
          <cell r="M92">
            <v>1000000</v>
          </cell>
          <cell r="N92">
            <v>10000</v>
          </cell>
          <cell r="O92" t="str">
            <v>No Coverage</v>
          </cell>
        </row>
        <row r="93">
          <cell r="A93" t="str">
            <v>Whitesboro ISD</v>
          </cell>
          <cell r="B93">
            <v>10000</v>
          </cell>
          <cell r="C93" t="str">
            <v>1% Min $100,000</v>
          </cell>
          <cell r="D93">
            <v>1000000</v>
          </cell>
          <cell r="E93" t="str">
            <v>Not Applicable</v>
          </cell>
          <cell r="F93" t="str">
            <v>$100,000 / $300,000 / $100,000</v>
          </cell>
          <cell r="G93" t="str">
            <v>Not Applicable</v>
          </cell>
          <cell r="H93">
            <v>500</v>
          </cell>
          <cell r="I93">
            <v>100000</v>
          </cell>
          <cell r="J93">
            <v>1000</v>
          </cell>
          <cell r="K93">
            <v>1000000</v>
          </cell>
          <cell r="L93">
            <v>2500</v>
          </cell>
          <cell r="M93">
            <v>1000000</v>
          </cell>
          <cell r="N93">
            <v>5000</v>
          </cell>
          <cell r="O93" t="str">
            <v>No Coverage</v>
          </cell>
        </row>
        <row r="94">
          <cell r="A94" t="str">
            <v>Wood County SESSA</v>
          </cell>
          <cell r="B94">
            <v>5000</v>
          </cell>
          <cell r="C94">
            <v>100000</v>
          </cell>
          <cell r="D94">
            <v>1000000</v>
          </cell>
          <cell r="E94" t="str">
            <v>Not Applicable</v>
          </cell>
          <cell r="F94" t="str">
            <v>$100,000 / $300,000 / $100,000</v>
          </cell>
          <cell r="G94" t="str">
            <v>Not Applicable</v>
          </cell>
          <cell r="H94">
            <v>500</v>
          </cell>
          <cell r="I94">
            <v>100000</v>
          </cell>
          <cell r="J94">
            <v>1000</v>
          </cell>
          <cell r="K94">
            <v>1000000</v>
          </cell>
          <cell r="L94">
            <v>2500</v>
          </cell>
          <cell r="M94" t="str">
            <v>No Coverage</v>
          </cell>
          <cell r="N94" t="str">
            <v>No Coverage</v>
          </cell>
          <cell r="O94" t="str">
            <v>No Coverage</v>
          </cell>
        </row>
        <row r="95">
          <cell r="A95" t="str">
            <v>Zavalla ISD</v>
          </cell>
          <cell r="B95">
            <v>5000</v>
          </cell>
          <cell r="C95" t="str">
            <v>1% Min $100,000</v>
          </cell>
          <cell r="D95">
            <v>1000000</v>
          </cell>
          <cell r="E95" t="str">
            <v>Not Applicable</v>
          </cell>
          <cell r="F95" t="str">
            <v>$100,000 / $300,000 / $100,000</v>
          </cell>
          <cell r="G95" t="str">
            <v>Not Applicable</v>
          </cell>
          <cell r="H95">
            <v>500</v>
          </cell>
          <cell r="I95">
            <v>250000</v>
          </cell>
          <cell r="J95">
            <v>1000</v>
          </cell>
          <cell r="K95">
            <v>1000000</v>
          </cell>
          <cell r="L95">
            <v>2500</v>
          </cell>
          <cell r="M95">
            <v>1000000</v>
          </cell>
          <cell r="N95">
            <v>5000</v>
          </cell>
          <cell r="O95" t="str">
            <v>No Coverage</v>
          </cell>
        </row>
        <row r="96">
          <cell r="A96" t="str">
            <v>Greenville ISD</v>
          </cell>
          <cell r="B96">
            <v>50000</v>
          </cell>
          <cell r="C96" t="str">
            <v>2% Min $250,000</v>
          </cell>
          <cell r="D96">
            <v>1000000</v>
          </cell>
          <cell r="E96" t="str">
            <v>Not Applicable</v>
          </cell>
          <cell r="F96">
            <v>1000000</v>
          </cell>
          <cell r="G96">
            <v>2500</v>
          </cell>
          <cell r="H96">
            <v>2500</v>
          </cell>
          <cell r="I96">
            <v>100000</v>
          </cell>
          <cell r="J96">
            <v>1000</v>
          </cell>
          <cell r="K96">
            <v>1000000</v>
          </cell>
          <cell r="L96">
            <v>2500</v>
          </cell>
          <cell r="M96">
            <v>1000000</v>
          </cell>
          <cell r="N96">
            <v>5000</v>
          </cell>
          <cell r="O96">
            <v>2000000</v>
          </cell>
        </row>
        <row r="97">
          <cell r="A97" t="str">
            <v>Clyde CISD</v>
          </cell>
          <cell r="B97">
            <v>25000</v>
          </cell>
          <cell r="C97" t="str">
            <v>1% Min $250,000</v>
          </cell>
          <cell r="D97">
            <v>1000000</v>
          </cell>
          <cell r="E97" t="str">
            <v>Not Applicable</v>
          </cell>
          <cell r="F97" t="str">
            <v>$100,000 / $300,000 / $100,000</v>
          </cell>
          <cell r="G97">
            <v>1000</v>
          </cell>
          <cell r="H97">
            <v>1000</v>
          </cell>
          <cell r="I97">
            <v>100000</v>
          </cell>
          <cell r="J97">
            <v>2500</v>
          </cell>
          <cell r="K97">
            <v>1000000</v>
          </cell>
          <cell r="L97">
            <v>5000</v>
          </cell>
          <cell r="M97" t="str">
            <v>No Coverage</v>
          </cell>
          <cell r="N97" t="str">
            <v>No Coverage</v>
          </cell>
          <cell r="O97" t="str">
            <v>No Coverage</v>
          </cell>
        </row>
        <row r="98">
          <cell r="A98" t="str">
            <v>Robert Lee ISD</v>
          </cell>
          <cell r="B98">
            <v>10000</v>
          </cell>
          <cell r="C98" t="str">
            <v>1% Min $250,000</v>
          </cell>
          <cell r="D98">
            <v>1000000</v>
          </cell>
          <cell r="E98">
            <v>1000</v>
          </cell>
          <cell r="F98" t="str">
            <v>$100,000 / $300,000 / $100,000</v>
          </cell>
          <cell r="G98">
            <v>1000</v>
          </cell>
          <cell r="H98">
            <v>1000</v>
          </cell>
          <cell r="I98">
            <v>100000</v>
          </cell>
          <cell r="J98">
            <v>2500</v>
          </cell>
          <cell r="K98">
            <v>1000000</v>
          </cell>
          <cell r="L98">
            <v>2500</v>
          </cell>
          <cell r="M98">
            <v>1000000</v>
          </cell>
          <cell r="N98">
            <v>10000</v>
          </cell>
          <cell r="O98" t="str">
            <v>No Coverage</v>
          </cell>
        </row>
        <row r="99">
          <cell r="A99" t="str">
            <v>Santo ISD</v>
          </cell>
          <cell r="B99">
            <v>5000</v>
          </cell>
          <cell r="C99" t="str">
            <v>2% Min $250,000</v>
          </cell>
          <cell r="D99">
            <v>1000000</v>
          </cell>
          <cell r="E99" t="str">
            <v>Not Applicable</v>
          </cell>
          <cell r="F99" t="str">
            <v>$100,000 / $300,000 / $100,000</v>
          </cell>
          <cell r="G99">
            <v>1000</v>
          </cell>
          <cell r="H99">
            <v>1000</v>
          </cell>
          <cell r="I99">
            <v>100000</v>
          </cell>
          <cell r="J99">
            <v>1000</v>
          </cell>
          <cell r="K99">
            <v>1000000</v>
          </cell>
          <cell r="L99">
            <v>2500</v>
          </cell>
          <cell r="M99" t="str">
            <v>No Coverage</v>
          </cell>
          <cell r="N99" t="str">
            <v>No Coverage</v>
          </cell>
          <cell r="O99" t="str">
            <v>No Coverage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Info"/>
      <sheetName val="PremLoss"/>
      <sheetName val="Section II UW Info"/>
      <sheetName val="Limits"/>
      <sheetName val="Property"/>
      <sheetName val="SOV"/>
      <sheetName val="IM Schedule"/>
      <sheetName val="Auto Schedule"/>
      <sheetName val="ELL App"/>
      <sheetName val="LEL App"/>
      <sheetName val="."/>
      <sheetName val="Summary"/>
    </sheetNames>
    <sheetDataSet>
      <sheetData sheetId="0"/>
      <sheetData sheetId="1"/>
      <sheetData sheetId="2"/>
      <sheetData sheetId="3"/>
      <sheetData sheetId="4"/>
      <sheetData sheetId="5"/>
      <sheetData sheetId="6"/>
      <sheetData sheetId="7"/>
      <sheetData sheetId="8"/>
      <sheetData sheetId="9"/>
      <sheetData sheetId="10">
        <row r="1">
          <cell r="A1" t="str">
            <v>Yes</v>
          </cell>
        </row>
        <row r="2">
          <cell r="A2" t="str">
            <v>No</v>
          </cell>
        </row>
      </sheetData>
      <sheetData sheetId="11">
        <row r="1">
          <cell r="A1" t="str">
            <v>SUMMARY OF INSURANCE PROPOSALS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mium - Loss Recap "/>
      <sheetName val="Carrier"/>
      <sheetName val="Pivot Losses"/>
      <sheetName val="Member Contributions"/>
      <sheetName val="Member Limits and Deductibles"/>
    </sheetNames>
    <sheetDataSet>
      <sheetData sheetId="0"/>
      <sheetData sheetId="1">
        <row r="2">
          <cell r="A2" t="str">
            <v>ALBA-GOLDEN ISD</v>
          </cell>
        </row>
      </sheetData>
      <sheetData sheetId="2">
        <row r="4">
          <cell r="A4" t="str">
            <v>Alba-Golden ISD2018AL</v>
          </cell>
          <cell r="B4">
            <v>1</v>
          </cell>
          <cell r="C4">
            <v>3</v>
          </cell>
          <cell r="D4">
            <v>1933.32</v>
          </cell>
          <cell r="E4">
            <v>1933.32</v>
          </cell>
          <cell r="F4">
            <v>3</v>
          </cell>
          <cell r="G4" t="str">
            <v>PEAT</v>
          </cell>
        </row>
        <row r="5">
          <cell r="A5" t="str">
            <v>Alba-Golden ISD2018APD</v>
          </cell>
          <cell r="B5">
            <v>1</v>
          </cell>
          <cell r="C5">
            <v>3</v>
          </cell>
          <cell r="D5">
            <v>1437.2</v>
          </cell>
          <cell r="E5">
            <v>1937.2</v>
          </cell>
          <cell r="F5">
            <v>3</v>
          </cell>
          <cell r="G5" t="str">
            <v>PEAT</v>
          </cell>
        </row>
        <row r="6">
          <cell r="A6" t="str">
            <v>Alba-Golden ISD2019Property</v>
          </cell>
          <cell r="B6">
            <v>1</v>
          </cell>
          <cell r="C6">
            <v>3</v>
          </cell>
          <cell r="D6">
            <v>527</v>
          </cell>
          <cell r="E6">
            <v>527</v>
          </cell>
          <cell r="F6">
            <v>3</v>
          </cell>
          <cell r="G6" t="str">
            <v>PEAT</v>
          </cell>
        </row>
        <row r="7">
          <cell r="A7" t="str">
            <v>Alba-Golden ISD2020AL</v>
          </cell>
          <cell r="B7">
            <v>1</v>
          </cell>
          <cell r="C7">
            <v>3</v>
          </cell>
          <cell r="D7">
            <v>3985.58</v>
          </cell>
          <cell r="E7">
            <v>3985.58</v>
          </cell>
          <cell r="F7">
            <v>3</v>
          </cell>
          <cell r="G7" t="str">
            <v>PEAT</v>
          </cell>
        </row>
        <row r="8">
          <cell r="A8" t="str">
            <v>Alba-Golden ISD2020APD</v>
          </cell>
          <cell r="B8">
            <v>1</v>
          </cell>
          <cell r="C8">
            <v>3</v>
          </cell>
          <cell r="D8">
            <v>42677.5</v>
          </cell>
          <cell r="E8">
            <v>9352.7099999999991</v>
          </cell>
          <cell r="F8">
            <v>3</v>
          </cell>
          <cell r="G8" t="str">
            <v>PEAT</v>
          </cell>
        </row>
        <row r="9">
          <cell r="A9" t="str">
            <v>Alba-Golden ISD2020Property</v>
          </cell>
          <cell r="B9">
            <v>1</v>
          </cell>
          <cell r="C9">
            <v>3</v>
          </cell>
          <cell r="D9">
            <v>75680</v>
          </cell>
          <cell r="E9">
            <v>80680</v>
          </cell>
          <cell r="F9">
            <v>3</v>
          </cell>
          <cell r="G9" t="str">
            <v>PEAT</v>
          </cell>
        </row>
        <row r="10">
          <cell r="A10" t="str">
            <v>Albany ISD2017AL</v>
          </cell>
          <cell r="B10">
            <v>1</v>
          </cell>
          <cell r="C10">
            <v>4</v>
          </cell>
          <cell r="D10">
            <v>0</v>
          </cell>
          <cell r="E10">
            <v>30000</v>
          </cell>
          <cell r="F10">
            <v>4</v>
          </cell>
          <cell r="G10" t="str">
            <v>TASB</v>
          </cell>
        </row>
        <row r="11">
          <cell r="A11" t="str">
            <v>Albany ISD2018APD</v>
          </cell>
          <cell r="B11">
            <v>1</v>
          </cell>
          <cell r="C11">
            <v>4</v>
          </cell>
          <cell r="D11">
            <v>463</v>
          </cell>
          <cell r="E11">
            <v>1463</v>
          </cell>
          <cell r="F11">
            <v>4</v>
          </cell>
          <cell r="G11" t="str">
            <v>TASB</v>
          </cell>
        </row>
        <row r="12">
          <cell r="A12" t="str">
            <v>Alvarado ISD2017AL</v>
          </cell>
          <cell r="B12">
            <v>5</v>
          </cell>
          <cell r="C12">
            <v>15</v>
          </cell>
          <cell r="D12">
            <v>0</v>
          </cell>
          <cell r="E12">
            <v>0</v>
          </cell>
          <cell r="F12">
            <v>3</v>
          </cell>
          <cell r="G12" t="str">
            <v>PEAT</v>
          </cell>
        </row>
        <row r="13">
          <cell r="A13" t="str">
            <v>Alvarado ISD2017APD</v>
          </cell>
          <cell r="B13">
            <v>6</v>
          </cell>
          <cell r="C13">
            <v>18</v>
          </cell>
          <cell r="D13">
            <v>17983.599999999999</v>
          </cell>
          <cell r="E13">
            <v>19983.600000000002</v>
          </cell>
          <cell r="F13">
            <v>3</v>
          </cell>
          <cell r="G13" t="str">
            <v>PEAT</v>
          </cell>
        </row>
        <row r="14">
          <cell r="A14" t="str">
            <v>Alvarado ISD2017Property</v>
          </cell>
          <cell r="B14">
            <v>1</v>
          </cell>
          <cell r="C14">
            <v>3</v>
          </cell>
          <cell r="D14">
            <v>73275.59</v>
          </cell>
          <cell r="E14">
            <v>73275.59</v>
          </cell>
          <cell r="F14">
            <v>3</v>
          </cell>
          <cell r="G14" t="str">
            <v>PEAT</v>
          </cell>
        </row>
        <row r="15">
          <cell r="A15" t="str">
            <v>Alvarado ISD2018AL</v>
          </cell>
          <cell r="B15">
            <v>8</v>
          </cell>
          <cell r="C15">
            <v>24</v>
          </cell>
          <cell r="D15">
            <v>17953.37</v>
          </cell>
          <cell r="E15">
            <v>17953.37</v>
          </cell>
          <cell r="F15">
            <v>3</v>
          </cell>
          <cell r="G15" t="str">
            <v>PEAT</v>
          </cell>
        </row>
        <row r="16">
          <cell r="A16" t="str">
            <v>Alvarado ISD2018APD</v>
          </cell>
          <cell r="B16">
            <v>8</v>
          </cell>
          <cell r="C16">
            <v>24</v>
          </cell>
          <cell r="D16">
            <v>2000.62</v>
          </cell>
          <cell r="E16">
            <v>3000.62</v>
          </cell>
          <cell r="F16">
            <v>3</v>
          </cell>
          <cell r="G16" t="str">
            <v>PEAT</v>
          </cell>
        </row>
        <row r="17">
          <cell r="A17" t="str">
            <v>Alvarado ISD2018Property</v>
          </cell>
          <cell r="B17">
            <v>1</v>
          </cell>
          <cell r="C17">
            <v>3</v>
          </cell>
          <cell r="D17">
            <v>1349.01</v>
          </cell>
          <cell r="E17">
            <v>1349.01</v>
          </cell>
          <cell r="F17">
            <v>3</v>
          </cell>
          <cell r="G17" t="str">
            <v>PEAT</v>
          </cell>
        </row>
        <row r="18">
          <cell r="A18" t="str">
            <v>Alvarado ISD2019AL</v>
          </cell>
          <cell r="B18">
            <v>2</v>
          </cell>
          <cell r="C18">
            <v>6</v>
          </cell>
          <cell r="D18">
            <v>0</v>
          </cell>
          <cell r="E18">
            <v>0</v>
          </cell>
          <cell r="F18">
            <v>3</v>
          </cell>
          <cell r="G18" t="str">
            <v>PEAT</v>
          </cell>
        </row>
        <row r="19">
          <cell r="A19" t="str">
            <v>Alvarado ISD2019APD</v>
          </cell>
          <cell r="B19">
            <v>5</v>
          </cell>
          <cell r="C19">
            <v>15</v>
          </cell>
          <cell r="D19">
            <v>0</v>
          </cell>
          <cell r="E19">
            <v>1000</v>
          </cell>
          <cell r="F19">
            <v>3</v>
          </cell>
          <cell r="G19" t="str">
            <v>PEAT</v>
          </cell>
        </row>
        <row r="20">
          <cell r="A20" t="str">
            <v>Alvarado ISD2019EB</v>
          </cell>
          <cell r="B20">
            <v>1</v>
          </cell>
          <cell r="C20">
            <v>3</v>
          </cell>
          <cell r="D20">
            <v>32197.03</v>
          </cell>
          <cell r="E20">
            <v>33447.03</v>
          </cell>
          <cell r="F20">
            <v>3</v>
          </cell>
          <cell r="G20" t="str">
            <v>PEAT</v>
          </cell>
        </row>
        <row r="21">
          <cell r="A21" t="str">
            <v>Alvarado ISD2019Property</v>
          </cell>
          <cell r="B21">
            <v>2</v>
          </cell>
          <cell r="C21">
            <v>6</v>
          </cell>
          <cell r="D21">
            <v>12304.31</v>
          </cell>
          <cell r="E21">
            <v>22304.309999999998</v>
          </cell>
          <cell r="F21">
            <v>3</v>
          </cell>
          <cell r="G21" t="str">
            <v>PEAT</v>
          </cell>
        </row>
        <row r="22">
          <cell r="A22" t="str">
            <v>Alvarado ISD2020APD</v>
          </cell>
          <cell r="B22">
            <v>6</v>
          </cell>
          <cell r="C22">
            <v>18</v>
          </cell>
          <cell r="D22">
            <v>34946.699999999997</v>
          </cell>
          <cell r="E22">
            <v>35195.699999999997</v>
          </cell>
          <cell r="F22">
            <v>3</v>
          </cell>
          <cell r="G22" t="str">
            <v>PEAT</v>
          </cell>
        </row>
        <row r="23">
          <cell r="A23" t="str">
            <v>Alvarado ISD2020Property</v>
          </cell>
          <cell r="B23">
            <v>1</v>
          </cell>
          <cell r="C23">
            <v>3</v>
          </cell>
          <cell r="D23">
            <v>24545.83</v>
          </cell>
          <cell r="E23">
            <v>34545.83</v>
          </cell>
          <cell r="F23">
            <v>3</v>
          </cell>
          <cell r="G23" t="str">
            <v>PEAT</v>
          </cell>
        </row>
        <row r="24">
          <cell r="A24" t="str">
            <v>Alvarado ISD2021AL</v>
          </cell>
          <cell r="B24">
            <v>1</v>
          </cell>
          <cell r="C24">
            <v>3</v>
          </cell>
          <cell r="D24">
            <v>20015.5</v>
          </cell>
          <cell r="E24">
            <v>24072.83</v>
          </cell>
          <cell r="F24">
            <v>3</v>
          </cell>
          <cell r="G24" t="str">
            <v>PEAT</v>
          </cell>
        </row>
        <row r="25">
          <cell r="A25" t="str">
            <v>Alvarado ISD2021APD</v>
          </cell>
          <cell r="B25">
            <v>1</v>
          </cell>
          <cell r="C25">
            <v>3</v>
          </cell>
          <cell r="D25">
            <v>0</v>
          </cell>
          <cell r="E25">
            <v>5300</v>
          </cell>
          <cell r="F25">
            <v>3</v>
          </cell>
          <cell r="G25" t="str">
            <v>PEAT</v>
          </cell>
        </row>
        <row r="26">
          <cell r="A26" t="str">
            <v>Alvarado ISD2021Property</v>
          </cell>
          <cell r="B26">
            <v>1</v>
          </cell>
          <cell r="C26">
            <v>3</v>
          </cell>
          <cell r="D26">
            <v>0</v>
          </cell>
          <cell r="E26">
            <v>750</v>
          </cell>
          <cell r="F26">
            <v>3</v>
          </cell>
          <cell r="G26" t="str">
            <v>PEAT</v>
          </cell>
        </row>
        <row r="27">
          <cell r="A27" t="str">
            <v>Amherst ISD2020Property</v>
          </cell>
          <cell r="B27">
            <v>1</v>
          </cell>
          <cell r="C27">
            <v>3</v>
          </cell>
          <cell r="D27">
            <v>8273.18</v>
          </cell>
          <cell r="E27">
            <v>8273.18</v>
          </cell>
          <cell r="F27">
            <v>3</v>
          </cell>
          <cell r="G27" t="str">
            <v>PEAT</v>
          </cell>
        </row>
        <row r="28">
          <cell r="A28" t="str">
            <v>Archer City ISD2017AL</v>
          </cell>
          <cell r="B28">
            <v>2</v>
          </cell>
          <cell r="C28">
            <v>6</v>
          </cell>
          <cell r="D28">
            <v>3156.3</v>
          </cell>
          <cell r="E28">
            <v>3156.3</v>
          </cell>
          <cell r="F28">
            <v>3</v>
          </cell>
          <cell r="G28" t="str">
            <v>PEAT</v>
          </cell>
        </row>
        <row r="29">
          <cell r="A29" t="str">
            <v>Archer City ISD2017APD</v>
          </cell>
          <cell r="B29">
            <v>1</v>
          </cell>
          <cell r="C29">
            <v>3</v>
          </cell>
          <cell r="D29">
            <v>3114.35</v>
          </cell>
          <cell r="E29">
            <v>3614.35</v>
          </cell>
          <cell r="F29">
            <v>3</v>
          </cell>
          <cell r="G29" t="str">
            <v>PEAT</v>
          </cell>
        </row>
        <row r="30">
          <cell r="A30" t="str">
            <v>Archer City ISD2019Property</v>
          </cell>
          <cell r="B30">
            <v>1</v>
          </cell>
          <cell r="C30">
            <v>3</v>
          </cell>
          <cell r="D30">
            <v>46231.35</v>
          </cell>
          <cell r="E30">
            <v>46731.35</v>
          </cell>
          <cell r="F30">
            <v>3</v>
          </cell>
          <cell r="G30" t="str">
            <v>PEAT</v>
          </cell>
        </row>
        <row r="31">
          <cell r="A31" t="str">
            <v>Archer City ISD2020APD</v>
          </cell>
          <cell r="B31">
            <v>1</v>
          </cell>
          <cell r="C31">
            <v>3</v>
          </cell>
          <cell r="D31">
            <v>789.68000000000006</v>
          </cell>
          <cell r="E31">
            <v>1289.6799999999998</v>
          </cell>
          <cell r="F31">
            <v>3</v>
          </cell>
          <cell r="G31" t="str">
            <v>PEAT</v>
          </cell>
        </row>
        <row r="32">
          <cell r="A32" t="str">
            <v>Archer City ISD2020Property</v>
          </cell>
          <cell r="B32">
            <v>1</v>
          </cell>
          <cell r="C32">
            <v>3</v>
          </cell>
          <cell r="D32">
            <v>121702.77</v>
          </cell>
          <cell r="E32">
            <v>203000</v>
          </cell>
          <cell r="F32">
            <v>3</v>
          </cell>
          <cell r="G32" t="str">
            <v>PEAT</v>
          </cell>
        </row>
        <row r="33">
          <cell r="A33" t="str">
            <v>Archer City ISD2021AL</v>
          </cell>
          <cell r="B33">
            <v>1</v>
          </cell>
          <cell r="C33">
            <v>3</v>
          </cell>
          <cell r="D33">
            <v>2015.62</v>
          </cell>
          <cell r="E33">
            <v>2015.62</v>
          </cell>
          <cell r="F33">
            <v>3</v>
          </cell>
          <cell r="G33" t="str">
            <v>PEAT</v>
          </cell>
        </row>
        <row r="34">
          <cell r="A34" t="str">
            <v>Arp ISD2017ELL</v>
          </cell>
          <cell r="B34">
            <v>1</v>
          </cell>
          <cell r="C34">
            <v>3</v>
          </cell>
          <cell r="D34">
            <v>1250</v>
          </cell>
          <cell r="E34">
            <v>1250</v>
          </cell>
          <cell r="F34">
            <v>3</v>
          </cell>
          <cell r="G34" t="str">
            <v>PEAT</v>
          </cell>
        </row>
        <row r="35">
          <cell r="A35" t="str">
            <v>Arp ISD2017Property</v>
          </cell>
          <cell r="B35">
            <v>2</v>
          </cell>
          <cell r="C35">
            <v>6</v>
          </cell>
          <cell r="D35">
            <v>5738.78</v>
          </cell>
          <cell r="E35">
            <v>5988.78</v>
          </cell>
          <cell r="F35">
            <v>3</v>
          </cell>
          <cell r="G35" t="str">
            <v>PEAT</v>
          </cell>
        </row>
        <row r="36">
          <cell r="A36" t="str">
            <v>Arp ISD2020Property</v>
          </cell>
          <cell r="B36">
            <v>1</v>
          </cell>
          <cell r="C36">
            <v>3</v>
          </cell>
          <cell r="D36">
            <v>154493.91</v>
          </cell>
          <cell r="E36">
            <v>455000</v>
          </cell>
          <cell r="F36">
            <v>3</v>
          </cell>
          <cell r="G36" t="str">
            <v>PEAT</v>
          </cell>
        </row>
        <row r="37">
          <cell r="A37" t="str">
            <v>Arp ISD2021Property</v>
          </cell>
          <cell r="B37">
            <v>1</v>
          </cell>
          <cell r="C37">
            <v>3</v>
          </cell>
          <cell r="D37">
            <v>151662.39999999999</v>
          </cell>
          <cell r="E37">
            <v>161836.9</v>
          </cell>
          <cell r="F37">
            <v>3</v>
          </cell>
          <cell r="G37" t="str">
            <v>PEAT</v>
          </cell>
        </row>
        <row r="38">
          <cell r="A38" t="str">
            <v>Ballinger ISD2017APD</v>
          </cell>
          <cell r="B38">
            <v>1</v>
          </cell>
          <cell r="C38">
            <v>3</v>
          </cell>
          <cell r="D38">
            <v>2945.59</v>
          </cell>
          <cell r="E38">
            <v>3445.59</v>
          </cell>
          <cell r="F38">
            <v>3</v>
          </cell>
          <cell r="G38" t="str">
            <v>PEAT</v>
          </cell>
        </row>
        <row r="39">
          <cell r="A39" t="str">
            <v>Ballinger ISD2017Property</v>
          </cell>
          <cell r="B39">
            <v>1</v>
          </cell>
          <cell r="C39">
            <v>3</v>
          </cell>
          <cell r="D39">
            <v>28090.26</v>
          </cell>
          <cell r="E39">
            <v>33090.259999999995</v>
          </cell>
          <cell r="F39">
            <v>3</v>
          </cell>
          <cell r="G39" t="str">
            <v>PEAT</v>
          </cell>
        </row>
        <row r="40">
          <cell r="A40" t="str">
            <v>Ballinger ISD2018APD</v>
          </cell>
          <cell r="B40">
            <v>1</v>
          </cell>
          <cell r="C40">
            <v>3</v>
          </cell>
          <cell r="D40">
            <v>3759.59</v>
          </cell>
          <cell r="E40">
            <v>4259.59</v>
          </cell>
          <cell r="F40">
            <v>3</v>
          </cell>
          <cell r="G40" t="str">
            <v>PEAT</v>
          </cell>
        </row>
        <row r="41">
          <cell r="A41" t="str">
            <v>Ballinger ISD2018Crime</v>
          </cell>
          <cell r="B41">
            <v>2</v>
          </cell>
          <cell r="C41">
            <v>6</v>
          </cell>
          <cell r="D41">
            <v>100000</v>
          </cell>
          <cell r="E41">
            <v>101000</v>
          </cell>
          <cell r="F41">
            <v>3</v>
          </cell>
          <cell r="G41" t="str">
            <v>PEAT</v>
          </cell>
        </row>
        <row r="42">
          <cell r="A42" t="str">
            <v>Ballinger ISD2018Property</v>
          </cell>
          <cell r="B42">
            <v>1</v>
          </cell>
          <cell r="C42">
            <v>3</v>
          </cell>
          <cell r="D42">
            <v>144270.59999999998</v>
          </cell>
          <cell r="E42">
            <v>394270.6</v>
          </cell>
          <cell r="F42">
            <v>3</v>
          </cell>
          <cell r="G42" t="str">
            <v>PEAT</v>
          </cell>
        </row>
        <row r="43">
          <cell r="A43" t="str">
            <v>Ballinger ISD2019Crime</v>
          </cell>
          <cell r="B43">
            <v>1</v>
          </cell>
          <cell r="C43">
            <v>3</v>
          </cell>
          <cell r="D43">
            <v>24379.02</v>
          </cell>
          <cell r="E43">
            <v>29379.02</v>
          </cell>
          <cell r="F43">
            <v>3</v>
          </cell>
          <cell r="G43" t="str">
            <v>PEAT</v>
          </cell>
        </row>
        <row r="44">
          <cell r="A44" t="str">
            <v>Bellevue ISD2017APD</v>
          </cell>
          <cell r="B44">
            <v>1</v>
          </cell>
          <cell r="C44">
            <v>5</v>
          </cell>
          <cell r="D44">
            <v>1437.23</v>
          </cell>
          <cell r="E44">
            <v>1437.23</v>
          </cell>
          <cell r="F44">
            <v>5</v>
          </cell>
          <cell r="G44" t="str">
            <v>TPS</v>
          </cell>
        </row>
        <row r="45">
          <cell r="A45" t="str">
            <v>Bellevue ISD2021AL</v>
          </cell>
          <cell r="B45">
            <v>1</v>
          </cell>
          <cell r="C45">
            <v>3</v>
          </cell>
          <cell r="D45">
            <v>0</v>
          </cell>
          <cell r="E45">
            <v>0</v>
          </cell>
          <cell r="F45">
            <v>3</v>
          </cell>
          <cell r="G45" t="str">
            <v>PEAT</v>
          </cell>
        </row>
        <row r="46">
          <cell r="A46" t="str">
            <v>Bellevue ISD2021APD</v>
          </cell>
          <cell r="B46">
            <v>1</v>
          </cell>
          <cell r="C46">
            <v>3</v>
          </cell>
          <cell r="D46">
            <v>0</v>
          </cell>
          <cell r="E46">
            <v>0</v>
          </cell>
          <cell r="F46">
            <v>3</v>
          </cell>
          <cell r="G46" t="str">
            <v>PEAT</v>
          </cell>
        </row>
        <row r="47">
          <cell r="A47" t="str">
            <v>Boyd ISD2017APD</v>
          </cell>
          <cell r="B47">
            <v>1</v>
          </cell>
          <cell r="C47">
            <v>3</v>
          </cell>
          <cell r="D47">
            <v>813.68</v>
          </cell>
          <cell r="E47">
            <v>1313.6799999999998</v>
          </cell>
          <cell r="F47">
            <v>3</v>
          </cell>
          <cell r="G47" t="str">
            <v>PEAT</v>
          </cell>
        </row>
        <row r="48">
          <cell r="A48" t="str">
            <v>Boyd ISD2018APD</v>
          </cell>
          <cell r="B48">
            <v>1</v>
          </cell>
          <cell r="C48">
            <v>3</v>
          </cell>
          <cell r="D48">
            <v>11437.470000000001</v>
          </cell>
          <cell r="E48">
            <v>11937.47</v>
          </cell>
          <cell r="F48">
            <v>3</v>
          </cell>
          <cell r="G48" t="str">
            <v>PEAT</v>
          </cell>
        </row>
        <row r="49">
          <cell r="A49" t="str">
            <v>Boyd ISD2018Property</v>
          </cell>
          <cell r="B49">
            <v>1</v>
          </cell>
          <cell r="C49">
            <v>3</v>
          </cell>
          <cell r="D49">
            <v>40498.75</v>
          </cell>
          <cell r="E49">
            <v>50498.75</v>
          </cell>
          <cell r="F49">
            <v>3</v>
          </cell>
          <cell r="G49" t="str">
            <v>PEAT</v>
          </cell>
        </row>
        <row r="50">
          <cell r="A50" t="str">
            <v>Boyd ISD2019APD</v>
          </cell>
          <cell r="B50">
            <v>2</v>
          </cell>
          <cell r="C50">
            <v>6</v>
          </cell>
          <cell r="D50">
            <v>2724.26</v>
          </cell>
          <cell r="E50">
            <v>3724.26</v>
          </cell>
          <cell r="F50">
            <v>3</v>
          </cell>
          <cell r="G50" t="str">
            <v>PEAT</v>
          </cell>
        </row>
        <row r="51">
          <cell r="A51" t="str">
            <v>Boyd ISD2019Property</v>
          </cell>
          <cell r="B51">
            <v>1</v>
          </cell>
          <cell r="C51">
            <v>3</v>
          </cell>
          <cell r="D51">
            <v>13645.1</v>
          </cell>
          <cell r="E51">
            <v>23645.1</v>
          </cell>
          <cell r="F51">
            <v>3</v>
          </cell>
          <cell r="G51" t="str">
            <v>PEAT</v>
          </cell>
        </row>
        <row r="52">
          <cell r="A52" t="str">
            <v>Boyd ISD2020APD</v>
          </cell>
          <cell r="B52">
            <v>1</v>
          </cell>
          <cell r="C52">
            <v>3</v>
          </cell>
          <cell r="D52">
            <v>5060.1400000000003</v>
          </cell>
          <cell r="E52">
            <v>5560.14</v>
          </cell>
          <cell r="F52">
            <v>3</v>
          </cell>
          <cell r="G52" t="str">
            <v>PEAT</v>
          </cell>
        </row>
        <row r="53">
          <cell r="A53" t="str">
            <v>Boyd ISD2020Property</v>
          </cell>
          <cell r="B53">
            <v>1</v>
          </cell>
          <cell r="C53">
            <v>3</v>
          </cell>
          <cell r="D53">
            <v>833</v>
          </cell>
          <cell r="E53">
            <v>32000</v>
          </cell>
          <cell r="F53">
            <v>3</v>
          </cell>
          <cell r="G53" t="str">
            <v>PEAT</v>
          </cell>
        </row>
        <row r="54">
          <cell r="A54" t="str">
            <v>Bronte ISD2019AL</v>
          </cell>
          <cell r="B54">
            <v>1</v>
          </cell>
          <cell r="C54">
            <v>3</v>
          </cell>
          <cell r="D54">
            <v>935.41000000000008</v>
          </cell>
          <cell r="E54">
            <v>935.41</v>
          </cell>
          <cell r="F54">
            <v>3</v>
          </cell>
          <cell r="G54" t="str">
            <v>PEAT</v>
          </cell>
        </row>
        <row r="55">
          <cell r="A55" t="str">
            <v>Bronte ISD2020Property</v>
          </cell>
          <cell r="B55">
            <v>1</v>
          </cell>
          <cell r="C55">
            <v>3</v>
          </cell>
          <cell r="D55">
            <v>68860.42</v>
          </cell>
          <cell r="E55">
            <v>73860.42</v>
          </cell>
          <cell r="F55">
            <v>3</v>
          </cell>
          <cell r="G55" t="str">
            <v>PEAT</v>
          </cell>
        </row>
        <row r="56">
          <cell r="A56" t="str">
            <v>Bronte ISD2021APD</v>
          </cell>
          <cell r="B56">
            <v>1</v>
          </cell>
          <cell r="C56">
            <v>3</v>
          </cell>
          <cell r="D56">
            <v>2705.8300000000004</v>
          </cell>
          <cell r="E56">
            <v>3205.83</v>
          </cell>
          <cell r="F56">
            <v>3</v>
          </cell>
          <cell r="G56" t="str">
            <v>PEAT</v>
          </cell>
        </row>
        <row r="57">
          <cell r="A57" t="str">
            <v>Bynum ISD2017Property</v>
          </cell>
          <cell r="B57">
            <v>1</v>
          </cell>
          <cell r="C57">
            <v>3</v>
          </cell>
          <cell r="D57">
            <v>4606.51</v>
          </cell>
          <cell r="E57">
            <v>9606.51</v>
          </cell>
          <cell r="F57">
            <v>3</v>
          </cell>
          <cell r="G57" t="str">
            <v>PEAT</v>
          </cell>
        </row>
        <row r="58">
          <cell r="A58" t="str">
            <v>Bynum ISD2020Property</v>
          </cell>
          <cell r="B58">
            <v>1</v>
          </cell>
          <cell r="C58">
            <v>3</v>
          </cell>
          <cell r="D58">
            <v>103716.17</v>
          </cell>
          <cell r="E58">
            <v>108716.17</v>
          </cell>
          <cell r="F58">
            <v>3</v>
          </cell>
          <cell r="G58" t="str">
            <v>PEAT</v>
          </cell>
        </row>
        <row r="59">
          <cell r="A59" t="str">
            <v>Bynum ISD2021AL</v>
          </cell>
          <cell r="B59">
            <v>2</v>
          </cell>
          <cell r="C59">
            <v>6</v>
          </cell>
          <cell r="D59">
            <v>6539.04</v>
          </cell>
          <cell r="E59">
            <v>10166.950000000001</v>
          </cell>
          <cell r="F59">
            <v>3</v>
          </cell>
          <cell r="G59" t="str">
            <v>PEAT</v>
          </cell>
        </row>
        <row r="60">
          <cell r="A60" t="str">
            <v>Bynum ISD2021APD</v>
          </cell>
          <cell r="B60">
            <v>1</v>
          </cell>
          <cell r="C60">
            <v>3</v>
          </cell>
          <cell r="D60">
            <v>832.24</v>
          </cell>
          <cell r="E60">
            <v>1332.24</v>
          </cell>
          <cell r="F60">
            <v>3</v>
          </cell>
          <cell r="G60" t="str">
            <v>PEAT</v>
          </cell>
        </row>
        <row r="61">
          <cell r="A61" t="str">
            <v>Canadian ISD2019ELL</v>
          </cell>
          <cell r="B61">
            <v>1</v>
          </cell>
          <cell r="C61">
            <v>3</v>
          </cell>
          <cell r="D61">
            <v>17519.239999999998</v>
          </cell>
          <cell r="E61">
            <v>17519.240000000002</v>
          </cell>
          <cell r="F61">
            <v>3</v>
          </cell>
          <cell r="G61" t="str">
            <v>PEAT</v>
          </cell>
        </row>
        <row r="62">
          <cell r="A62" t="str">
            <v>Canadian ISD2021AL</v>
          </cell>
          <cell r="B62">
            <v>1</v>
          </cell>
          <cell r="C62">
            <v>3</v>
          </cell>
          <cell r="D62">
            <v>0</v>
          </cell>
          <cell r="E62">
            <v>0</v>
          </cell>
          <cell r="F62">
            <v>3</v>
          </cell>
          <cell r="G62" t="str">
            <v>PEAT</v>
          </cell>
        </row>
        <row r="63">
          <cell r="A63" t="str">
            <v>Carlisle ISD2018APD</v>
          </cell>
          <cell r="B63">
            <v>1</v>
          </cell>
          <cell r="C63">
            <v>3</v>
          </cell>
          <cell r="D63">
            <v>7766.14</v>
          </cell>
          <cell r="E63">
            <v>7766.14</v>
          </cell>
          <cell r="F63">
            <v>3</v>
          </cell>
          <cell r="G63" t="str">
            <v>PEAT</v>
          </cell>
        </row>
        <row r="64">
          <cell r="A64" t="str">
            <v>Carlisle ISD2018Property</v>
          </cell>
          <cell r="B64">
            <v>2</v>
          </cell>
          <cell r="C64">
            <v>6</v>
          </cell>
          <cell r="D64">
            <v>147269.63000000003</v>
          </cell>
          <cell r="E64">
            <v>154769.63</v>
          </cell>
          <cell r="F64">
            <v>3</v>
          </cell>
          <cell r="G64" t="str">
            <v>PEAT</v>
          </cell>
        </row>
        <row r="65">
          <cell r="A65" t="str">
            <v>Carlisle ISD2020Property</v>
          </cell>
          <cell r="B65">
            <v>1</v>
          </cell>
          <cell r="C65">
            <v>3</v>
          </cell>
          <cell r="D65">
            <v>562836.47999999998</v>
          </cell>
          <cell r="E65">
            <v>1505000</v>
          </cell>
          <cell r="F65">
            <v>3</v>
          </cell>
          <cell r="G65" t="str">
            <v>PEAT</v>
          </cell>
        </row>
        <row r="66">
          <cell r="A66" t="str">
            <v>Cayuga ISD2017APD</v>
          </cell>
          <cell r="B66">
            <v>1</v>
          </cell>
          <cell r="C66">
            <v>3</v>
          </cell>
          <cell r="D66">
            <v>1531</v>
          </cell>
          <cell r="E66">
            <v>2031</v>
          </cell>
          <cell r="F66">
            <v>3</v>
          </cell>
          <cell r="G66" t="str">
            <v>PEAT</v>
          </cell>
        </row>
        <row r="67">
          <cell r="A67" t="str">
            <v>Cayuga ISD2018AL</v>
          </cell>
          <cell r="B67">
            <v>2</v>
          </cell>
          <cell r="C67">
            <v>6</v>
          </cell>
          <cell r="D67">
            <v>0</v>
          </cell>
          <cell r="E67">
            <v>0</v>
          </cell>
          <cell r="F67">
            <v>3</v>
          </cell>
          <cell r="G67" t="str">
            <v>PEAT</v>
          </cell>
        </row>
        <row r="68">
          <cell r="A68" t="str">
            <v>Cayuga ISD2018APD</v>
          </cell>
          <cell r="B68">
            <v>3</v>
          </cell>
          <cell r="C68">
            <v>9</v>
          </cell>
          <cell r="D68">
            <v>18149.169999999998</v>
          </cell>
          <cell r="E68">
            <v>10192.17</v>
          </cell>
          <cell r="F68">
            <v>3</v>
          </cell>
          <cell r="G68" t="str">
            <v>PEAT</v>
          </cell>
        </row>
        <row r="69">
          <cell r="A69" t="str">
            <v>Cayuga ISD2018Property</v>
          </cell>
          <cell r="B69">
            <v>1</v>
          </cell>
          <cell r="C69">
            <v>3</v>
          </cell>
          <cell r="D69">
            <v>0</v>
          </cell>
          <cell r="E69">
            <v>0</v>
          </cell>
          <cell r="F69">
            <v>3</v>
          </cell>
          <cell r="G69" t="str">
            <v>PEAT</v>
          </cell>
        </row>
        <row r="70">
          <cell r="A70" t="str">
            <v>Cayuga ISD2019APD</v>
          </cell>
          <cell r="B70">
            <v>1</v>
          </cell>
          <cell r="C70">
            <v>3</v>
          </cell>
          <cell r="D70">
            <v>2108.75</v>
          </cell>
          <cell r="E70">
            <v>2608.75</v>
          </cell>
          <cell r="F70">
            <v>3</v>
          </cell>
          <cell r="G70" t="str">
            <v>PEAT</v>
          </cell>
        </row>
        <row r="71">
          <cell r="A71" t="str">
            <v>Cayuga ISD2020Property</v>
          </cell>
          <cell r="B71">
            <v>1</v>
          </cell>
          <cell r="C71">
            <v>3</v>
          </cell>
          <cell r="D71">
            <v>7776.5</v>
          </cell>
          <cell r="E71">
            <v>12776.5</v>
          </cell>
          <cell r="F71">
            <v>3</v>
          </cell>
          <cell r="G71" t="str">
            <v>PEAT</v>
          </cell>
        </row>
        <row r="72">
          <cell r="A72" t="str">
            <v>Cayuga ISD2021AL</v>
          </cell>
          <cell r="B72">
            <v>1</v>
          </cell>
          <cell r="C72">
            <v>3</v>
          </cell>
          <cell r="D72">
            <v>0</v>
          </cell>
          <cell r="E72">
            <v>10000</v>
          </cell>
          <cell r="F72">
            <v>3</v>
          </cell>
          <cell r="G72" t="str">
            <v>PEAT</v>
          </cell>
        </row>
        <row r="73">
          <cell r="A73" t="str">
            <v>Chillicothe ISD2019APD</v>
          </cell>
          <cell r="B73">
            <v>1</v>
          </cell>
          <cell r="C73">
            <v>3</v>
          </cell>
          <cell r="D73">
            <v>7791.0599999999995</v>
          </cell>
          <cell r="E73">
            <v>8291.0600000000013</v>
          </cell>
          <cell r="F73">
            <v>3</v>
          </cell>
          <cell r="G73" t="str">
            <v>PEAT</v>
          </cell>
        </row>
        <row r="74">
          <cell r="A74" t="str">
            <v>Chillicothe ISD2021AL</v>
          </cell>
          <cell r="B74">
            <v>1</v>
          </cell>
          <cell r="C74">
            <v>3</v>
          </cell>
          <cell r="D74">
            <v>0</v>
          </cell>
          <cell r="E74">
            <v>0</v>
          </cell>
          <cell r="F74">
            <v>3</v>
          </cell>
          <cell r="G74" t="str">
            <v>PEAT</v>
          </cell>
        </row>
        <row r="75">
          <cell r="A75" t="str">
            <v>Chillicothe ISD2021APD</v>
          </cell>
          <cell r="B75">
            <v>1</v>
          </cell>
          <cell r="C75">
            <v>3</v>
          </cell>
          <cell r="D75">
            <v>20717.34</v>
          </cell>
          <cell r="E75">
            <v>21650</v>
          </cell>
          <cell r="F75">
            <v>3</v>
          </cell>
          <cell r="G75" t="str">
            <v>PEAT</v>
          </cell>
        </row>
        <row r="76">
          <cell r="A76" t="str">
            <v>Chisum ISD2018APD</v>
          </cell>
          <cell r="B76">
            <v>1</v>
          </cell>
          <cell r="C76">
            <v>3</v>
          </cell>
          <cell r="D76">
            <v>2630.6400000000003</v>
          </cell>
          <cell r="E76">
            <v>3130.64</v>
          </cell>
          <cell r="F76">
            <v>3</v>
          </cell>
          <cell r="G76" t="str">
            <v>PEAT</v>
          </cell>
        </row>
        <row r="77">
          <cell r="A77" t="str">
            <v>Chisum ISD2018Property</v>
          </cell>
          <cell r="B77">
            <v>1</v>
          </cell>
          <cell r="C77">
            <v>3</v>
          </cell>
          <cell r="D77">
            <v>437.5</v>
          </cell>
          <cell r="E77">
            <v>687.5</v>
          </cell>
          <cell r="F77">
            <v>3</v>
          </cell>
          <cell r="G77" t="str">
            <v>PEAT</v>
          </cell>
        </row>
        <row r="78">
          <cell r="A78" t="str">
            <v>Chisum ISD2019Property</v>
          </cell>
          <cell r="B78">
            <v>1</v>
          </cell>
          <cell r="C78">
            <v>3</v>
          </cell>
          <cell r="D78">
            <v>782</v>
          </cell>
          <cell r="E78">
            <v>782</v>
          </cell>
          <cell r="F78">
            <v>3</v>
          </cell>
          <cell r="G78" t="str">
            <v>PEAT</v>
          </cell>
        </row>
        <row r="79">
          <cell r="A79" t="str">
            <v>Chisum ISD2020AL</v>
          </cell>
          <cell r="B79">
            <v>1</v>
          </cell>
          <cell r="C79">
            <v>3</v>
          </cell>
          <cell r="D79">
            <v>704.14</v>
          </cell>
          <cell r="E79">
            <v>704.14</v>
          </cell>
          <cell r="F79">
            <v>3</v>
          </cell>
          <cell r="G79" t="str">
            <v>PEAT</v>
          </cell>
        </row>
        <row r="80">
          <cell r="A80" t="str">
            <v>Chisum ISD2020APD</v>
          </cell>
          <cell r="B80">
            <v>1</v>
          </cell>
          <cell r="C80">
            <v>3</v>
          </cell>
          <cell r="D80">
            <v>0</v>
          </cell>
          <cell r="E80">
            <v>0</v>
          </cell>
          <cell r="F80">
            <v>3</v>
          </cell>
          <cell r="G80" t="str">
            <v>PEAT</v>
          </cell>
        </row>
        <row r="81">
          <cell r="A81" t="str">
            <v>Chisum ISD2020Property</v>
          </cell>
          <cell r="B81">
            <v>2</v>
          </cell>
          <cell r="C81">
            <v>6</v>
          </cell>
          <cell r="D81">
            <v>5455.67</v>
          </cell>
          <cell r="E81">
            <v>10455.67</v>
          </cell>
          <cell r="F81">
            <v>3</v>
          </cell>
          <cell r="G81" t="str">
            <v>PEAT</v>
          </cell>
        </row>
        <row r="82">
          <cell r="A82" t="str">
            <v>Chisum ISD2021AL</v>
          </cell>
          <cell r="B82">
            <v>1</v>
          </cell>
          <cell r="C82">
            <v>3</v>
          </cell>
          <cell r="D82">
            <v>10376.51</v>
          </cell>
          <cell r="E82">
            <v>12550</v>
          </cell>
          <cell r="F82">
            <v>3</v>
          </cell>
          <cell r="G82" t="str">
            <v>PEAT</v>
          </cell>
        </row>
        <row r="83">
          <cell r="A83" t="str">
            <v>Chisum ISD2021APD</v>
          </cell>
          <cell r="B83">
            <v>1</v>
          </cell>
          <cell r="C83">
            <v>3</v>
          </cell>
          <cell r="D83">
            <v>2532.6</v>
          </cell>
          <cell r="E83">
            <v>3032.6</v>
          </cell>
          <cell r="F83">
            <v>3</v>
          </cell>
          <cell r="G83" t="str">
            <v>PEAT</v>
          </cell>
        </row>
        <row r="84">
          <cell r="A84" t="str">
            <v>Chisum ISD2021Property</v>
          </cell>
          <cell r="B84">
            <v>2</v>
          </cell>
          <cell r="C84">
            <v>6</v>
          </cell>
          <cell r="D84">
            <v>426.47</v>
          </cell>
          <cell r="E84">
            <v>7126.47</v>
          </cell>
          <cell r="F84">
            <v>3</v>
          </cell>
          <cell r="G84" t="str">
            <v>PEAT</v>
          </cell>
        </row>
        <row r="85">
          <cell r="A85" t="str">
            <v>City View ISD2018AL</v>
          </cell>
          <cell r="B85">
            <v>1</v>
          </cell>
          <cell r="C85">
            <v>5</v>
          </cell>
          <cell r="D85">
            <v>14994.08</v>
          </cell>
          <cell r="E85">
            <v>14494.08</v>
          </cell>
          <cell r="F85">
            <v>5</v>
          </cell>
          <cell r="G85" t="str">
            <v>TPS</v>
          </cell>
        </row>
        <row r="86">
          <cell r="A86" t="str">
            <v>City View ISD2018Crime</v>
          </cell>
          <cell r="B86">
            <v>1</v>
          </cell>
          <cell r="C86">
            <v>5</v>
          </cell>
          <cell r="D86">
            <v>0</v>
          </cell>
          <cell r="E86">
            <v>0</v>
          </cell>
          <cell r="F86">
            <v>5</v>
          </cell>
          <cell r="G86" t="str">
            <v>TPS</v>
          </cell>
        </row>
        <row r="87">
          <cell r="A87" t="str">
            <v>City View ISD2019Property</v>
          </cell>
          <cell r="B87">
            <v>2</v>
          </cell>
          <cell r="C87">
            <v>6</v>
          </cell>
          <cell r="D87">
            <v>2247962.25</v>
          </cell>
          <cell r="E87">
            <v>2417072.25</v>
          </cell>
          <cell r="F87">
            <v>3</v>
          </cell>
          <cell r="G87" t="str">
            <v>PEAT</v>
          </cell>
        </row>
        <row r="88">
          <cell r="A88" t="str">
            <v>City View ISD2020APD</v>
          </cell>
          <cell r="B88">
            <v>5</v>
          </cell>
          <cell r="C88">
            <v>15</v>
          </cell>
          <cell r="D88">
            <v>30499.350000000002</v>
          </cell>
          <cell r="E88">
            <v>33499.35</v>
          </cell>
          <cell r="F88">
            <v>3</v>
          </cell>
          <cell r="G88" t="str">
            <v>PEAT</v>
          </cell>
        </row>
        <row r="89">
          <cell r="A89" t="str">
            <v>City View ISD2020Property</v>
          </cell>
          <cell r="B89">
            <v>2</v>
          </cell>
          <cell r="C89">
            <v>6</v>
          </cell>
          <cell r="D89">
            <v>37879.79</v>
          </cell>
          <cell r="E89">
            <v>62879.79</v>
          </cell>
          <cell r="F89">
            <v>3</v>
          </cell>
          <cell r="G89" t="str">
            <v>PEAT</v>
          </cell>
        </row>
        <row r="90">
          <cell r="A90" t="str">
            <v>Cleveland ISD2017AL</v>
          </cell>
          <cell r="B90">
            <v>3</v>
          </cell>
          <cell r="C90">
            <v>9</v>
          </cell>
          <cell r="D90">
            <v>9066.58</v>
          </cell>
          <cell r="E90">
            <v>9066.58</v>
          </cell>
          <cell r="F90">
            <v>3</v>
          </cell>
          <cell r="G90" t="str">
            <v>PEAT</v>
          </cell>
        </row>
        <row r="91">
          <cell r="A91" t="str">
            <v>Cleveland ISD2017APD</v>
          </cell>
          <cell r="B91">
            <v>2</v>
          </cell>
          <cell r="C91">
            <v>6</v>
          </cell>
          <cell r="D91">
            <v>26803.03</v>
          </cell>
          <cell r="E91">
            <v>27403.03</v>
          </cell>
          <cell r="F91">
            <v>3</v>
          </cell>
          <cell r="G91" t="str">
            <v>PEAT</v>
          </cell>
        </row>
        <row r="92">
          <cell r="A92" t="str">
            <v>Cleveland ISD2017ELL</v>
          </cell>
          <cell r="B92">
            <v>1</v>
          </cell>
          <cell r="C92">
            <v>3</v>
          </cell>
          <cell r="D92">
            <v>1250</v>
          </cell>
          <cell r="E92">
            <v>1250</v>
          </cell>
          <cell r="F92">
            <v>3</v>
          </cell>
          <cell r="G92" t="str">
            <v>PEAT</v>
          </cell>
        </row>
        <row r="93">
          <cell r="A93" t="str">
            <v>Cleveland ISD2018AL</v>
          </cell>
          <cell r="B93">
            <v>5</v>
          </cell>
          <cell r="C93">
            <v>15</v>
          </cell>
          <cell r="D93">
            <v>125018.23000000001</v>
          </cell>
          <cell r="E93">
            <v>125018.23</v>
          </cell>
          <cell r="F93">
            <v>3</v>
          </cell>
          <cell r="G93" t="str">
            <v>PEAT</v>
          </cell>
        </row>
        <row r="94">
          <cell r="A94" t="str">
            <v>Cleveland ISD2018APD</v>
          </cell>
          <cell r="B94">
            <v>3</v>
          </cell>
          <cell r="C94">
            <v>9</v>
          </cell>
          <cell r="D94">
            <v>19356.71</v>
          </cell>
          <cell r="E94">
            <v>20356.71</v>
          </cell>
          <cell r="F94">
            <v>3</v>
          </cell>
          <cell r="G94" t="str">
            <v>PEAT</v>
          </cell>
        </row>
        <row r="95">
          <cell r="A95" t="str">
            <v>Cleveland ISD2018EB</v>
          </cell>
          <cell r="B95">
            <v>1</v>
          </cell>
          <cell r="C95">
            <v>3</v>
          </cell>
          <cell r="D95">
            <v>1086.06</v>
          </cell>
          <cell r="E95">
            <v>1086.06</v>
          </cell>
          <cell r="F95">
            <v>3</v>
          </cell>
          <cell r="G95" t="str">
            <v>PEAT</v>
          </cell>
        </row>
        <row r="96">
          <cell r="A96" t="str">
            <v>Cleveland ISD2019AL</v>
          </cell>
          <cell r="B96">
            <v>4</v>
          </cell>
          <cell r="C96">
            <v>12</v>
          </cell>
          <cell r="D96">
            <v>12927.919999999998</v>
          </cell>
          <cell r="E96">
            <v>12927.919999999998</v>
          </cell>
          <cell r="F96">
            <v>3</v>
          </cell>
          <cell r="G96" t="str">
            <v>PEAT</v>
          </cell>
        </row>
        <row r="97">
          <cell r="A97" t="str">
            <v>Cleveland ISD2019APD</v>
          </cell>
          <cell r="B97">
            <v>2</v>
          </cell>
          <cell r="C97">
            <v>6</v>
          </cell>
          <cell r="D97">
            <v>22089.58</v>
          </cell>
          <cell r="E97">
            <v>1548.2100000000019</v>
          </cell>
          <cell r="F97">
            <v>3</v>
          </cell>
          <cell r="G97" t="str">
            <v>PEAT</v>
          </cell>
        </row>
        <row r="98">
          <cell r="A98" t="str">
            <v>Cleveland ISD2019GL</v>
          </cell>
          <cell r="B98">
            <v>1</v>
          </cell>
          <cell r="C98">
            <v>3</v>
          </cell>
          <cell r="D98">
            <v>0</v>
          </cell>
          <cell r="E98">
            <v>0</v>
          </cell>
          <cell r="F98">
            <v>3</v>
          </cell>
          <cell r="G98" t="str">
            <v>PEAT</v>
          </cell>
        </row>
        <row r="99">
          <cell r="A99" t="str">
            <v>Cleveland ISD2019Property</v>
          </cell>
          <cell r="B99">
            <v>1</v>
          </cell>
          <cell r="C99">
            <v>3</v>
          </cell>
          <cell r="D99">
            <v>12074</v>
          </cell>
          <cell r="E99">
            <v>12574</v>
          </cell>
          <cell r="F99">
            <v>3</v>
          </cell>
          <cell r="G99" t="str">
            <v>PEAT</v>
          </cell>
        </row>
        <row r="100">
          <cell r="A100" t="str">
            <v>Cleveland ISD2020AL</v>
          </cell>
          <cell r="B100">
            <v>4</v>
          </cell>
          <cell r="C100">
            <v>12</v>
          </cell>
          <cell r="D100">
            <v>31945.489999999998</v>
          </cell>
          <cell r="E100">
            <v>31820.49</v>
          </cell>
          <cell r="F100">
            <v>3</v>
          </cell>
          <cell r="G100" t="str">
            <v>PEAT</v>
          </cell>
        </row>
        <row r="101">
          <cell r="A101" t="str">
            <v>Cleveland ISD2020Property</v>
          </cell>
          <cell r="B101">
            <v>2</v>
          </cell>
          <cell r="C101">
            <v>6</v>
          </cell>
          <cell r="D101">
            <v>802651.76</v>
          </cell>
          <cell r="E101">
            <v>813151.76</v>
          </cell>
          <cell r="F101">
            <v>3</v>
          </cell>
          <cell r="G101" t="str">
            <v>PEAT</v>
          </cell>
        </row>
        <row r="102">
          <cell r="A102" t="str">
            <v>Cleveland ISD2021AL</v>
          </cell>
          <cell r="B102">
            <v>5</v>
          </cell>
          <cell r="C102">
            <v>15</v>
          </cell>
          <cell r="D102">
            <v>14477.31</v>
          </cell>
          <cell r="E102">
            <v>21110.26</v>
          </cell>
          <cell r="F102">
            <v>3</v>
          </cell>
          <cell r="G102" t="str">
            <v>PEAT</v>
          </cell>
        </row>
        <row r="103">
          <cell r="A103" t="str">
            <v>Cleveland ISD2021APD</v>
          </cell>
          <cell r="B103">
            <v>1</v>
          </cell>
          <cell r="C103">
            <v>3</v>
          </cell>
          <cell r="D103">
            <v>14460.93</v>
          </cell>
          <cell r="E103">
            <v>15000</v>
          </cell>
          <cell r="F103">
            <v>3</v>
          </cell>
          <cell r="G103" t="str">
            <v>PEAT</v>
          </cell>
        </row>
        <row r="104">
          <cell r="A104" t="str">
            <v>Clyde CISD2017AL</v>
          </cell>
          <cell r="B104">
            <v>2</v>
          </cell>
          <cell r="C104">
            <v>12</v>
          </cell>
          <cell r="D104">
            <v>8025</v>
          </cell>
          <cell r="E104">
            <v>8025</v>
          </cell>
          <cell r="F104">
            <v>6</v>
          </cell>
          <cell r="G104" t="str">
            <v>TREA</v>
          </cell>
        </row>
        <row r="105">
          <cell r="A105" t="str">
            <v>Clyde CISD2021Property</v>
          </cell>
          <cell r="B105">
            <v>1</v>
          </cell>
          <cell r="C105">
            <v>3</v>
          </cell>
          <cell r="D105">
            <v>0</v>
          </cell>
          <cell r="E105">
            <v>0</v>
          </cell>
          <cell r="F105">
            <v>3</v>
          </cell>
          <cell r="G105" t="str">
            <v>PEAT</v>
          </cell>
        </row>
        <row r="106">
          <cell r="A106" t="str">
            <v>Cross Plains ISD2019AL</v>
          </cell>
          <cell r="B106">
            <v>1</v>
          </cell>
          <cell r="C106">
            <v>3</v>
          </cell>
          <cell r="D106">
            <v>944.27</v>
          </cell>
          <cell r="E106">
            <v>944.27</v>
          </cell>
          <cell r="F106">
            <v>3</v>
          </cell>
          <cell r="G106" t="str">
            <v>PEAT</v>
          </cell>
        </row>
        <row r="107">
          <cell r="A107" t="str">
            <v>DeLeon ISD2017APD</v>
          </cell>
          <cell r="B107">
            <v>6</v>
          </cell>
          <cell r="C107">
            <v>18</v>
          </cell>
          <cell r="D107">
            <v>23992.73</v>
          </cell>
          <cell r="E107">
            <v>24492.73</v>
          </cell>
          <cell r="F107">
            <v>3</v>
          </cell>
          <cell r="G107" t="str">
            <v>PEAT</v>
          </cell>
        </row>
        <row r="108">
          <cell r="A108" t="str">
            <v>DeLeon ISD2017Property</v>
          </cell>
          <cell r="B108">
            <v>2</v>
          </cell>
          <cell r="C108">
            <v>6</v>
          </cell>
          <cell r="D108">
            <v>2331969.9899999998</v>
          </cell>
          <cell r="E108">
            <v>2382219.9899999998</v>
          </cell>
          <cell r="F108">
            <v>3</v>
          </cell>
          <cell r="G108" t="str">
            <v>PEAT</v>
          </cell>
        </row>
        <row r="109">
          <cell r="A109" t="str">
            <v>DeLeon ISD2018APD</v>
          </cell>
          <cell r="B109">
            <v>3</v>
          </cell>
          <cell r="C109">
            <v>9</v>
          </cell>
          <cell r="D109">
            <v>327.31</v>
          </cell>
          <cell r="E109">
            <v>827.31</v>
          </cell>
          <cell r="F109">
            <v>3</v>
          </cell>
          <cell r="G109" t="str">
            <v>PEAT</v>
          </cell>
        </row>
        <row r="110">
          <cell r="A110" t="str">
            <v>DeLeon ISD2018Property</v>
          </cell>
          <cell r="B110">
            <v>2</v>
          </cell>
          <cell r="C110">
            <v>6</v>
          </cell>
          <cell r="D110">
            <v>10581.199999999999</v>
          </cell>
          <cell r="E110">
            <v>30387.699999999997</v>
          </cell>
          <cell r="F110">
            <v>3</v>
          </cell>
          <cell r="G110" t="str">
            <v>PEAT</v>
          </cell>
        </row>
        <row r="111">
          <cell r="A111" t="str">
            <v>DeLeon ISD2020APD</v>
          </cell>
          <cell r="B111">
            <v>1</v>
          </cell>
          <cell r="C111">
            <v>3</v>
          </cell>
          <cell r="D111">
            <v>50</v>
          </cell>
          <cell r="E111">
            <v>50</v>
          </cell>
          <cell r="F111">
            <v>3</v>
          </cell>
          <cell r="G111" t="str">
            <v>PEAT</v>
          </cell>
        </row>
        <row r="112">
          <cell r="A112" t="str">
            <v>DeLeon ISD2020Property</v>
          </cell>
          <cell r="B112">
            <v>2</v>
          </cell>
          <cell r="C112">
            <v>6</v>
          </cell>
          <cell r="D112">
            <v>128604.09</v>
          </cell>
          <cell r="E112">
            <v>138604.09</v>
          </cell>
          <cell r="F112">
            <v>3</v>
          </cell>
          <cell r="G112" t="str">
            <v>PEAT</v>
          </cell>
        </row>
        <row r="113">
          <cell r="A113" t="str">
            <v>East Texas Charter School2017APD</v>
          </cell>
          <cell r="B113">
            <v>1</v>
          </cell>
          <cell r="C113">
            <v>3</v>
          </cell>
          <cell r="D113">
            <v>5011.9699999999993</v>
          </cell>
          <cell r="E113">
            <v>5511.97</v>
          </cell>
          <cell r="F113">
            <v>3</v>
          </cell>
          <cell r="G113" t="str">
            <v>PEAT</v>
          </cell>
        </row>
        <row r="114">
          <cell r="A114" t="str">
            <v>East Texas Charter School2018APD</v>
          </cell>
          <cell r="B114">
            <v>1</v>
          </cell>
          <cell r="C114">
            <v>3</v>
          </cell>
          <cell r="D114">
            <v>219</v>
          </cell>
          <cell r="E114">
            <v>219</v>
          </cell>
          <cell r="F114">
            <v>3</v>
          </cell>
          <cell r="G114" t="str">
            <v>PEAT</v>
          </cell>
        </row>
        <row r="115">
          <cell r="A115" t="str">
            <v>East Texas Charter School2020Property</v>
          </cell>
          <cell r="B115">
            <v>1</v>
          </cell>
          <cell r="C115">
            <v>3</v>
          </cell>
          <cell r="D115">
            <v>13788.3</v>
          </cell>
          <cell r="E115">
            <v>18788.3</v>
          </cell>
          <cell r="F115">
            <v>3</v>
          </cell>
          <cell r="G115" t="str">
            <v>PEAT</v>
          </cell>
        </row>
        <row r="116">
          <cell r="A116" t="str">
            <v>Electra ISD2017APD</v>
          </cell>
          <cell r="B116">
            <v>10</v>
          </cell>
          <cell r="C116">
            <v>30</v>
          </cell>
          <cell r="D116">
            <v>33045.83</v>
          </cell>
          <cell r="E116">
            <v>33045.83</v>
          </cell>
          <cell r="F116">
            <v>3</v>
          </cell>
          <cell r="G116" t="str">
            <v>PEAT</v>
          </cell>
        </row>
        <row r="117">
          <cell r="A117" t="str">
            <v>Electra ISD2017Property</v>
          </cell>
          <cell r="B117">
            <v>2</v>
          </cell>
          <cell r="C117">
            <v>6</v>
          </cell>
          <cell r="D117">
            <v>4409867.0199999996</v>
          </cell>
          <cell r="E117">
            <v>4459867.0199999996</v>
          </cell>
          <cell r="F117">
            <v>3</v>
          </cell>
          <cell r="G117" t="str">
            <v>PEAT</v>
          </cell>
        </row>
        <row r="118">
          <cell r="A118" t="str">
            <v>Electra ISD2019AL</v>
          </cell>
          <cell r="B118">
            <v>1</v>
          </cell>
          <cell r="C118">
            <v>3</v>
          </cell>
          <cell r="D118">
            <v>1872.9499999999998</v>
          </cell>
          <cell r="E118">
            <v>1872.95</v>
          </cell>
          <cell r="F118">
            <v>3</v>
          </cell>
          <cell r="G118" t="str">
            <v>PEAT</v>
          </cell>
        </row>
        <row r="119">
          <cell r="A119" t="str">
            <v>Elkhart ISD2017AL</v>
          </cell>
          <cell r="B119">
            <v>1</v>
          </cell>
          <cell r="C119">
            <v>3</v>
          </cell>
          <cell r="D119">
            <v>4326.08</v>
          </cell>
          <cell r="E119">
            <v>4326.08</v>
          </cell>
          <cell r="F119">
            <v>3</v>
          </cell>
          <cell r="G119" t="str">
            <v>PEAT</v>
          </cell>
        </row>
        <row r="120">
          <cell r="A120" t="str">
            <v>Elkhart ISD2018Property</v>
          </cell>
          <cell r="B120">
            <v>1</v>
          </cell>
          <cell r="C120">
            <v>3</v>
          </cell>
          <cell r="D120">
            <v>739.5</v>
          </cell>
          <cell r="E120">
            <v>739.5</v>
          </cell>
          <cell r="F120">
            <v>3</v>
          </cell>
          <cell r="G120" t="str">
            <v>PEAT</v>
          </cell>
        </row>
        <row r="121">
          <cell r="A121" t="str">
            <v>Elkhart ISD2019APD</v>
          </cell>
          <cell r="B121">
            <v>1</v>
          </cell>
          <cell r="C121">
            <v>3</v>
          </cell>
          <cell r="D121">
            <v>0</v>
          </cell>
          <cell r="E121">
            <v>0</v>
          </cell>
          <cell r="F121">
            <v>3</v>
          </cell>
          <cell r="G121" t="str">
            <v>PEAT</v>
          </cell>
        </row>
        <row r="122">
          <cell r="A122" t="str">
            <v>Elkhart ISD2019Property</v>
          </cell>
          <cell r="B122">
            <v>1</v>
          </cell>
          <cell r="C122">
            <v>3</v>
          </cell>
          <cell r="D122">
            <v>6279.1</v>
          </cell>
          <cell r="E122">
            <v>16279.1</v>
          </cell>
          <cell r="F122">
            <v>3</v>
          </cell>
          <cell r="G122" t="str">
            <v>PEAT</v>
          </cell>
        </row>
        <row r="123">
          <cell r="A123" t="str">
            <v>Elkhart ISD2020Property</v>
          </cell>
          <cell r="B123">
            <v>3</v>
          </cell>
          <cell r="C123">
            <v>9</v>
          </cell>
          <cell r="D123">
            <v>115965.15</v>
          </cell>
          <cell r="E123">
            <v>135965.15000000002</v>
          </cell>
          <cell r="F123">
            <v>3</v>
          </cell>
          <cell r="G123" t="str">
            <v>PEAT</v>
          </cell>
        </row>
        <row r="124">
          <cell r="A124" t="str">
            <v>Elkhart ISD2021AL</v>
          </cell>
          <cell r="B124">
            <v>4</v>
          </cell>
          <cell r="C124">
            <v>12</v>
          </cell>
          <cell r="D124">
            <v>32083.479999999996</v>
          </cell>
          <cell r="E124">
            <v>38551.81</v>
          </cell>
          <cell r="F124">
            <v>3</v>
          </cell>
          <cell r="G124" t="str">
            <v>PEAT</v>
          </cell>
        </row>
        <row r="125">
          <cell r="A125" t="str">
            <v>Elkhart ISD2021APD</v>
          </cell>
          <cell r="B125">
            <v>3</v>
          </cell>
          <cell r="C125">
            <v>9</v>
          </cell>
          <cell r="D125">
            <v>5772.65</v>
          </cell>
          <cell r="E125">
            <v>16414.41</v>
          </cell>
          <cell r="F125">
            <v>3</v>
          </cell>
          <cell r="G125" t="str">
            <v>PEAT</v>
          </cell>
        </row>
        <row r="126">
          <cell r="A126" t="str">
            <v>Elkhart ISD2021GL</v>
          </cell>
          <cell r="B126">
            <v>1</v>
          </cell>
          <cell r="C126">
            <v>3</v>
          </cell>
          <cell r="D126">
            <v>0</v>
          </cell>
          <cell r="E126">
            <v>0</v>
          </cell>
          <cell r="F126">
            <v>3</v>
          </cell>
          <cell r="G126" t="str">
            <v>PEAT</v>
          </cell>
        </row>
        <row r="127">
          <cell r="A127" t="str">
            <v>Eula ISD2017AL</v>
          </cell>
          <cell r="B127">
            <v>1</v>
          </cell>
          <cell r="C127">
            <v>6</v>
          </cell>
          <cell r="D127">
            <v>1783</v>
          </cell>
          <cell r="E127">
            <v>1783</v>
          </cell>
          <cell r="F127">
            <v>6</v>
          </cell>
          <cell r="G127" t="str">
            <v>TREA</v>
          </cell>
        </row>
        <row r="128">
          <cell r="A128" t="str">
            <v>Eula ISD2018APD</v>
          </cell>
          <cell r="B128">
            <v>2</v>
          </cell>
          <cell r="C128">
            <v>12</v>
          </cell>
          <cell r="D128">
            <v>8206</v>
          </cell>
          <cell r="E128">
            <v>8206</v>
          </cell>
          <cell r="F128">
            <v>6</v>
          </cell>
          <cell r="G128" t="str">
            <v>TREA</v>
          </cell>
        </row>
        <row r="129">
          <cell r="A129" t="str">
            <v>Eula ISD2019APD</v>
          </cell>
          <cell r="B129">
            <v>1</v>
          </cell>
          <cell r="C129">
            <v>3</v>
          </cell>
          <cell r="D129">
            <v>5376.11</v>
          </cell>
          <cell r="E129">
            <v>5876.11</v>
          </cell>
          <cell r="F129">
            <v>3</v>
          </cell>
          <cell r="G129" t="str">
            <v>PEAT</v>
          </cell>
        </row>
        <row r="130">
          <cell r="A130" t="str">
            <v>Eula ISD2020APD</v>
          </cell>
          <cell r="B130">
            <v>1</v>
          </cell>
          <cell r="C130">
            <v>3</v>
          </cell>
          <cell r="D130">
            <v>3938.28</v>
          </cell>
          <cell r="E130">
            <v>4438.2800000000007</v>
          </cell>
          <cell r="F130">
            <v>3</v>
          </cell>
          <cell r="G130" t="str">
            <v>PEAT</v>
          </cell>
        </row>
        <row r="131">
          <cell r="A131" t="str">
            <v>Eula ISD2020Property</v>
          </cell>
          <cell r="B131">
            <v>2</v>
          </cell>
          <cell r="C131">
            <v>6</v>
          </cell>
          <cell r="D131">
            <v>51404.270000000004</v>
          </cell>
          <cell r="E131">
            <v>56904.27</v>
          </cell>
          <cell r="F131">
            <v>3</v>
          </cell>
          <cell r="G131" t="str">
            <v>PEAT</v>
          </cell>
        </row>
        <row r="132">
          <cell r="A132" t="str">
            <v>Farmersville ISD2017Property</v>
          </cell>
          <cell r="B132">
            <v>1</v>
          </cell>
          <cell r="C132">
            <v>1</v>
          </cell>
          <cell r="D132">
            <v>0</v>
          </cell>
          <cell r="E132">
            <v>0</v>
          </cell>
          <cell r="F132">
            <v>1</v>
          </cell>
          <cell r="G132" t="str">
            <v>Hartford</v>
          </cell>
        </row>
        <row r="133">
          <cell r="A133" t="str">
            <v>Farmersville ISD2018Property</v>
          </cell>
          <cell r="B133">
            <v>1</v>
          </cell>
          <cell r="C133">
            <v>1</v>
          </cell>
          <cell r="D133">
            <v>0</v>
          </cell>
          <cell r="E133">
            <v>0</v>
          </cell>
          <cell r="F133">
            <v>1</v>
          </cell>
          <cell r="G133" t="str">
            <v>Hartford</v>
          </cell>
        </row>
        <row r="134">
          <cell r="A134" t="str">
            <v>Farmersville ISD2019Property</v>
          </cell>
          <cell r="B134">
            <v>1</v>
          </cell>
          <cell r="C134">
            <v>1</v>
          </cell>
          <cell r="D134">
            <v>0</v>
          </cell>
          <cell r="E134">
            <v>0</v>
          </cell>
          <cell r="F134">
            <v>1</v>
          </cell>
          <cell r="G134" t="str">
            <v>Hartford</v>
          </cell>
        </row>
        <row r="135">
          <cell r="A135" t="str">
            <v>Farmersville ISD2020AL</v>
          </cell>
          <cell r="B135">
            <v>1</v>
          </cell>
          <cell r="C135">
            <v>3</v>
          </cell>
          <cell r="D135">
            <v>2080.69</v>
          </cell>
          <cell r="E135">
            <v>2080.69</v>
          </cell>
          <cell r="F135">
            <v>3</v>
          </cell>
          <cell r="G135" t="str">
            <v>PEAT</v>
          </cell>
        </row>
        <row r="136">
          <cell r="A136" t="str">
            <v>Farmersville ISD2020APD</v>
          </cell>
          <cell r="B136">
            <v>1</v>
          </cell>
          <cell r="C136">
            <v>3</v>
          </cell>
          <cell r="D136">
            <v>1070.77</v>
          </cell>
          <cell r="E136">
            <v>2070.77</v>
          </cell>
          <cell r="F136">
            <v>3</v>
          </cell>
          <cell r="G136" t="str">
            <v>PEAT</v>
          </cell>
        </row>
        <row r="137">
          <cell r="A137" t="str">
            <v>Farmersville ISD2020Property</v>
          </cell>
          <cell r="B137">
            <v>1</v>
          </cell>
          <cell r="C137">
            <v>3</v>
          </cell>
          <cell r="D137">
            <v>0</v>
          </cell>
          <cell r="E137">
            <v>0</v>
          </cell>
          <cell r="F137">
            <v>3</v>
          </cell>
          <cell r="G137" t="str">
            <v>PEAT</v>
          </cell>
        </row>
        <row r="138">
          <cell r="A138" t="str">
            <v>Farmersville ISD2021AL</v>
          </cell>
          <cell r="B138">
            <v>2</v>
          </cell>
          <cell r="C138">
            <v>6</v>
          </cell>
          <cell r="D138">
            <v>12066.789999999999</v>
          </cell>
          <cell r="E138">
            <v>13005.98</v>
          </cell>
          <cell r="F138">
            <v>3</v>
          </cell>
          <cell r="G138" t="str">
            <v>PEAT</v>
          </cell>
        </row>
        <row r="139">
          <cell r="A139" t="str">
            <v>Farmersville ISD2021APD</v>
          </cell>
          <cell r="B139">
            <v>4</v>
          </cell>
          <cell r="C139">
            <v>12</v>
          </cell>
          <cell r="D139">
            <v>18739.600000000002</v>
          </cell>
          <cell r="E139">
            <v>25539.599999999999</v>
          </cell>
          <cell r="F139">
            <v>3</v>
          </cell>
          <cell r="G139" t="str">
            <v>PEAT</v>
          </cell>
        </row>
        <row r="140">
          <cell r="A140" t="str">
            <v>Farmersville ISD2021LEL</v>
          </cell>
          <cell r="B140">
            <v>1</v>
          </cell>
          <cell r="C140">
            <v>3</v>
          </cell>
          <cell r="D140">
            <v>0</v>
          </cell>
          <cell r="E140">
            <v>0</v>
          </cell>
          <cell r="F140">
            <v>3</v>
          </cell>
          <cell r="G140" t="str">
            <v>PEAT</v>
          </cell>
        </row>
        <row r="141">
          <cell r="A141" t="str">
            <v>Floydada ISD2017AL</v>
          </cell>
          <cell r="B141">
            <v>1</v>
          </cell>
          <cell r="C141">
            <v>3</v>
          </cell>
          <cell r="D141">
            <v>1054.8599999999999</v>
          </cell>
          <cell r="E141">
            <v>1054.8599999999999</v>
          </cell>
          <cell r="F141">
            <v>3</v>
          </cell>
          <cell r="G141" t="str">
            <v>PEAT</v>
          </cell>
        </row>
        <row r="142">
          <cell r="A142" t="str">
            <v>Floydada ISD2017APD</v>
          </cell>
          <cell r="B142">
            <v>1</v>
          </cell>
          <cell r="C142">
            <v>3</v>
          </cell>
          <cell r="D142">
            <v>3434.57</v>
          </cell>
          <cell r="E142">
            <v>4434.57</v>
          </cell>
          <cell r="F142">
            <v>3</v>
          </cell>
          <cell r="G142" t="str">
            <v>PEAT</v>
          </cell>
        </row>
        <row r="143">
          <cell r="A143" t="str">
            <v>Floydada ISD2017Property</v>
          </cell>
          <cell r="B143">
            <v>14</v>
          </cell>
          <cell r="C143">
            <v>42</v>
          </cell>
          <cell r="D143">
            <v>1610911.78</v>
          </cell>
          <cell r="E143">
            <v>1628661.78</v>
          </cell>
          <cell r="F143">
            <v>3</v>
          </cell>
          <cell r="G143" t="str">
            <v>PEAT</v>
          </cell>
        </row>
        <row r="144">
          <cell r="A144" t="str">
            <v>Floydada ISD2018AL</v>
          </cell>
          <cell r="B144">
            <v>1</v>
          </cell>
          <cell r="C144">
            <v>3</v>
          </cell>
          <cell r="D144">
            <v>2768.42</v>
          </cell>
          <cell r="E144">
            <v>2768.42</v>
          </cell>
          <cell r="F144">
            <v>3</v>
          </cell>
          <cell r="G144" t="str">
            <v>PEAT</v>
          </cell>
        </row>
        <row r="145">
          <cell r="A145" t="str">
            <v>Floydada ISD2018APD</v>
          </cell>
          <cell r="B145">
            <v>4</v>
          </cell>
          <cell r="C145">
            <v>12</v>
          </cell>
          <cell r="D145">
            <v>7375.26</v>
          </cell>
          <cell r="E145">
            <v>11375.259999999998</v>
          </cell>
          <cell r="F145">
            <v>3</v>
          </cell>
          <cell r="G145" t="str">
            <v>PEAT</v>
          </cell>
        </row>
        <row r="146">
          <cell r="A146" t="str">
            <v>Floydada ISD2018Property</v>
          </cell>
          <cell r="B146">
            <v>23</v>
          </cell>
          <cell r="C146">
            <v>69</v>
          </cell>
          <cell r="D146">
            <v>8348.7599999999984</v>
          </cell>
          <cell r="E146">
            <v>14098.759999999998</v>
          </cell>
          <cell r="F146">
            <v>3</v>
          </cell>
          <cell r="G146" t="str">
            <v>PEAT</v>
          </cell>
        </row>
        <row r="147">
          <cell r="A147" t="str">
            <v>Floydada ISD2019AL</v>
          </cell>
          <cell r="B147">
            <v>1</v>
          </cell>
          <cell r="C147">
            <v>3</v>
          </cell>
          <cell r="D147">
            <v>3498.93</v>
          </cell>
          <cell r="E147">
            <v>3498.93</v>
          </cell>
          <cell r="F147">
            <v>3</v>
          </cell>
          <cell r="G147" t="str">
            <v>PEAT</v>
          </cell>
        </row>
        <row r="148">
          <cell r="A148" t="str">
            <v>Floydada ISD2019APD</v>
          </cell>
          <cell r="B148">
            <v>2</v>
          </cell>
          <cell r="C148">
            <v>6</v>
          </cell>
          <cell r="D148">
            <v>17857.71</v>
          </cell>
          <cell r="E148">
            <v>18580.41</v>
          </cell>
          <cell r="F148">
            <v>3</v>
          </cell>
          <cell r="G148" t="str">
            <v>PEAT</v>
          </cell>
        </row>
        <row r="149">
          <cell r="A149" t="str">
            <v>Floydada ISD2019Property</v>
          </cell>
          <cell r="B149">
            <v>1</v>
          </cell>
          <cell r="C149">
            <v>3</v>
          </cell>
          <cell r="D149">
            <v>0</v>
          </cell>
          <cell r="E149">
            <v>0</v>
          </cell>
          <cell r="F149">
            <v>3</v>
          </cell>
          <cell r="G149" t="str">
            <v>PEAT</v>
          </cell>
        </row>
        <row r="150">
          <cell r="A150" t="str">
            <v>Floydada ISD2020AL</v>
          </cell>
          <cell r="B150">
            <v>1</v>
          </cell>
          <cell r="C150">
            <v>3</v>
          </cell>
          <cell r="D150">
            <v>2901.01</v>
          </cell>
          <cell r="E150">
            <v>2901.01</v>
          </cell>
          <cell r="F150">
            <v>3</v>
          </cell>
          <cell r="G150" t="str">
            <v>PEAT</v>
          </cell>
        </row>
        <row r="151">
          <cell r="A151" t="str">
            <v>Floydada ISD2021Property</v>
          </cell>
          <cell r="B151">
            <v>1</v>
          </cell>
          <cell r="C151">
            <v>3</v>
          </cell>
          <cell r="D151">
            <v>0</v>
          </cell>
          <cell r="E151">
            <v>993.25</v>
          </cell>
          <cell r="F151">
            <v>3</v>
          </cell>
          <cell r="G151" t="str">
            <v>PEAT</v>
          </cell>
        </row>
        <row r="152">
          <cell r="A152" t="str">
            <v>Frank Phillips College2017AL</v>
          </cell>
          <cell r="B152">
            <v>1</v>
          </cell>
          <cell r="C152">
            <v>3</v>
          </cell>
          <cell r="D152">
            <v>2506.98</v>
          </cell>
          <cell r="E152">
            <v>2506.98</v>
          </cell>
          <cell r="F152">
            <v>3</v>
          </cell>
          <cell r="G152" t="str">
            <v>PEAT</v>
          </cell>
        </row>
        <row r="153">
          <cell r="A153" t="str">
            <v>Frank Phillips College2017APD</v>
          </cell>
          <cell r="B153">
            <v>2</v>
          </cell>
          <cell r="C153">
            <v>6</v>
          </cell>
          <cell r="D153">
            <v>3138</v>
          </cell>
          <cell r="E153">
            <v>3938</v>
          </cell>
          <cell r="F153">
            <v>3</v>
          </cell>
          <cell r="G153" t="str">
            <v>PEAT</v>
          </cell>
        </row>
        <row r="154">
          <cell r="A154" t="str">
            <v>Frank Phillips College2017ELL</v>
          </cell>
          <cell r="B154">
            <v>1</v>
          </cell>
          <cell r="C154">
            <v>3</v>
          </cell>
          <cell r="D154">
            <v>1250</v>
          </cell>
          <cell r="E154">
            <v>1250</v>
          </cell>
          <cell r="F154">
            <v>3</v>
          </cell>
          <cell r="G154" t="str">
            <v>PEAT</v>
          </cell>
        </row>
        <row r="155">
          <cell r="A155" t="str">
            <v>Frank Phillips College2019Property</v>
          </cell>
          <cell r="B155">
            <v>1</v>
          </cell>
          <cell r="C155">
            <v>3</v>
          </cell>
          <cell r="D155">
            <v>0</v>
          </cell>
          <cell r="E155">
            <v>250000</v>
          </cell>
          <cell r="F155">
            <v>3</v>
          </cell>
          <cell r="G155" t="str">
            <v>PEAT</v>
          </cell>
        </row>
        <row r="156">
          <cell r="A156" t="str">
            <v>Frank Phillips College2020Property</v>
          </cell>
          <cell r="B156">
            <v>1</v>
          </cell>
          <cell r="C156">
            <v>3</v>
          </cell>
          <cell r="D156">
            <v>0</v>
          </cell>
          <cell r="E156">
            <v>250000</v>
          </cell>
          <cell r="F156">
            <v>3</v>
          </cell>
          <cell r="G156" t="str">
            <v>PEAT</v>
          </cell>
        </row>
        <row r="157">
          <cell r="A157" t="str">
            <v>Frankston ISD2017AL</v>
          </cell>
          <cell r="B157">
            <v>1</v>
          </cell>
          <cell r="C157">
            <v>3</v>
          </cell>
          <cell r="D157">
            <v>2566.44</v>
          </cell>
          <cell r="E157">
            <v>2566.44</v>
          </cell>
          <cell r="F157">
            <v>3</v>
          </cell>
          <cell r="G157" t="str">
            <v>PEAT</v>
          </cell>
        </row>
        <row r="158">
          <cell r="A158" t="str">
            <v>Frankston ISD2017GL</v>
          </cell>
          <cell r="B158">
            <v>1</v>
          </cell>
          <cell r="C158">
            <v>3</v>
          </cell>
          <cell r="D158">
            <v>0</v>
          </cell>
          <cell r="E158">
            <v>0</v>
          </cell>
          <cell r="F158">
            <v>3</v>
          </cell>
          <cell r="G158" t="str">
            <v>PEAT</v>
          </cell>
        </row>
        <row r="159">
          <cell r="A159" t="str">
            <v>Frankston ISD2017Property</v>
          </cell>
          <cell r="B159">
            <v>1</v>
          </cell>
          <cell r="C159">
            <v>3</v>
          </cell>
          <cell r="D159">
            <v>416.5</v>
          </cell>
          <cell r="E159">
            <v>416.5</v>
          </cell>
          <cell r="F159">
            <v>3</v>
          </cell>
          <cell r="G159" t="str">
            <v>PEAT</v>
          </cell>
        </row>
        <row r="160">
          <cell r="A160" t="str">
            <v>Frankston ISD2018AL</v>
          </cell>
          <cell r="B160">
            <v>1</v>
          </cell>
          <cell r="C160">
            <v>3</v>
          </cell>
          <cell r="D160">
            <v>5327.5099999999993</v>
          </cell>
          <cell r="E160">
            <v>5327.51</v>
          </cell>
          <cell r="F160">
            <v>3</v>
          </cell>
          <cell r="G160" t="str">
            <v>PEAT</v>
          </cell>
        </row>
        <row r="161">
          <cell r="A161" t="str">
            <v>Frankston ISD2018APD</v>
          </cell>
          <cell r="B161">
            <v>1</v>
          </cell>
          <cell r="C161">
            <v>3</v>
          </cell>
          <cell r="D161">
            <v>10131</v>
          </cell>
          <cell r="E161">
            <v>9131</v>
          </cell>
          <cell r="F161">
            <v>3</v>
          </cell>
          <cell r="G161" t="str">
            <v>PEAT</v>
          </cell>
        </row>
        <row r="162">
          <cell r="A162" t="str">
            <v>Frankston ISD2018Property</v>
          </cell>
          <cell r="B162">
            <v>1</v>
          </cell>
          <cell r="C162">
            <v>3</v>
          </cell>
          <cell r="D162">
            <v>4749.9400000000005</v>
          </cell>
          <cell r="E162">
            <v>4999.9399999999996</v>
          </cell>
          <cell r="F162">
            <v>3</v>
          </cell>
          <cell r="G162" t="str">
            <v>PEAT</v>
          </cell>
        </row>
        <row r="163">
          <cell r="A163" t="str">
            <v>Frankston ISD2019Property</v>
          </cell>
          <cell r="B163">
            <v>2</v>
          </cell>
          <cell r="C163">
            <v>6</v>
          </cell>
          <cell r="D163">
            <v>15899.210000000001</v>
          </cell>
          <cell r="E163">
            <v>17899.21</v>
          </cell>
          <cell r="F163">
            <v>3</v>
          </cell>
          <cell r="G163" t="str">
            <v>PEAT</v>
          </cell>
        </row>
        <row r="164">
          <cell r="A164" t="str">
            <v>Frankston ISD2020APD</v>
          </cell>
          <cell r="B164">
            <v>3</v>
          </cell>
          <cell r="C164">
            <v>9</v>
          </cell>
          <cell r="D164">
            <v>21312.18</v>
          </cell>
          <cell r="E164">
            <v>22312.18</v>
          </cell>
          <cell r="F164">
            <v>3</v>
          </cell>
          <cell r="G164" t="str">
            <v>PEAT</v>
          </cell>
        </row>
        <row r="165">
          <cell r="A165" t="str">
            <v>Frankston ISD2020Property</v>
          </cell>
          <cell r="B165">
            <v>1</v>
          </cell>
          <cell r="C165">
            <v>3</v>
          </cell>
          <cell r="D165">
            <v>18755.150000000001</v>
          </cell>
          <cell r="E165">
            <v>21255.15</v>
          </cell>
          <cell r="F165">
            <v>3</v>
          </cell>
          <cell r="G165" t="str">
            <v>PEAT</v>
          </cell>
        </row>
        <row r="166">
          <cell r="A166" t="str">
            <v>Frankston ISD2021APD</v>
          </cell>
          <cell r="B166">
            <v>1</v>
          </cell>
          <cell r="C166">
            <v>3</v>
          </cell>
          <cell r="D166">
            <v>2781.15</v>
          </cell>
          <cell r="E166">
            <v>3281.15</v>
          </cell>
          <cell r="F166">
            <v>3</v>
          </cell>
          <cell r="G166" t="str">
            <v>PEAT</v>
          </cell>
        </row>
        <row r="167">
          <cell r="A167" t="str">
            <v>Frankston ISD2021Property</v>
          </cell>
          <cell r="B167">
            <v>1</v>
          </cell>
          <cell r="C167">
            <v>3</v>
          </cell>
          <cell r="D167">
            <v>0</v>
          </cell>
          <cell r="E167">
            <v>30850</v>
          </cell>
          <cell r="F167">
            <v>3</v>
          </cell>
          <cell r="G167" t="str">
            <v>PEAT</v>
          </cell>
        </row>
        <row r="168">
          <cell r="A168" t="str">
            <v>Garner ISD2017AL</v>
          </cell>
          <cell r="B168">
            <v>1</v>
          </cell>
          <cell r="C168">
            <v>4</v>
          </cell>
          <cell r="D168">
            <v>16830</v>
          </cell>
          <cell r="E168">
            <v>16830</v>
          </cell>
          <cell r="F168">
            <v>4</v>
          </cell>
          <cell r="G168" t="str">
            <v>TASB</v>
          </cell>
        </row>
        <row r="169">
          <cell r="A169" t="str">
            <v>Garrison ISD2020AL</v>
          </cell>
          <cell r="B169">
            <v>1</v>
          </cell>
          <cell r="C169">
            <v>3</v>
          </cell>
          <cell r="D169">
            <v>1712.23</v>
          </cell>
          <cell r="E169">
            <v>1712.23</v>
          </cell>
          <cell r="F169">
            <v>3</v>
          </cell>
          <cell r="G169" t="str">
            <v>PEAT</v>
          </cell>
        </row>
        <row r="170">
          <cell r="A170" t="str">
            <v>Garrison ISD2020APD</v>
          </cell>
          <cell r="B170">
            <v>2</v>
          </cell>
          <cell r="C170">
            <v>6</v>
          </cell>
          <cell r="D170">
            <v>1867.23</v>
          </cell>
          <cell r="E170">
            <v>2867.2300000000005</v>
          </cell>
          <cell r="F170">
            <v>3</v>
          </cell>
          <cell r="G170" t="str">
            <v>PEAT</v>
          </cell>
        </row>
        <row r="171">
          <cell r="A171" t="str">
            <v>Garrison ISD2020Property</v>
          </cell>
          <cell r="B171">
            <v>1</v>
          </cell>
          <cell r="C171">
            <v>3</v>
          </cell>
          <cell r="D171">
            <v>23556.79</v>
          </cell>
          <cell r="E171">
            <v>28556.79</v>
          </cell>
          <cell r="F171">
            <v>3</v>
          </cell>
          <cell r="G171" t="str">
            <v>PEAT</v>
          </cell>
        </row>
        <row r="172">
          <cell r="A172" t="str">
            <v>Garrison ISD2021APD</v>
          </cell>
          <cell r="B172">
            <v>1</v>
          </cell>
          <cell r="C172">
            <v>3</v>
          </cell>
          <cell r="D172">
            <v>0</v>
          </cell>
          <cell r="E172">
            <v>0</v>
          </cell>
          <cell r="F172">
            <v>3</v>
          </cell>
          <cell r="G172" t="str">
            <v>PEAT</v>
          </cell>
        </row>
        <row r="173">
          <cell r="A173" t="str">
            <v>Gold-Burg ISD2020Property</v>
          </cell>
          <cell r="B173">
            <v>2</v>
          </cell>
          <cell r="C173">
            <v>6</v>
          </cell>
          <cell r="D173">
            <v>12760.39</v>
          </cell>
          <cell r="E173">
            <v>17760.389999999996</v>
          </cell>
          <cell r="F173">
            <v>3</v>
          </cell>
          <cell r="G173" t="str">
            <v>PEAT</v>
          </cell>
        </row>
        <row r="174">
          <cell r="A174" t="str">
            <v>Grady ISD2018ELL</v>
          </cell>
          <cell r="B174">
            <v>1</v>
          </cell>
          <cell r="C174">
            <v>3</v>
          </cell>
          <cell r="D174">
            <v>1250</v>
          </cell>
          <cell r="E174">
            <v>1250</v>
          </cell>
          <cell r="F174">
            <v>3</v>
          </cell>
          <cell r="G174" t="str">
            <v>PEAT</v>
          </cell>
        </row>
        <row r="175">
          <cell r="A175" t="str">
            <v>Grady ISD2019Property</v>
          </cell>
          <cell r="B175">
            <v>1</v>
          </cell>
          <cell r="C175">
            <v>3</v>
          </cell>
          <cell r="D175">
            <v>524557.26</v>
          </cell>
          <cell r="E175">
            <v>675000</v>
          </cell>
          <cell r="F175">
            <v>3</v>
          </cell>
          <cell r="G175" t="str">
            <v>PEAT</v>
          </cell>
        </row>
        <row r="176">
          <cell r="A176" t="str">
            <v>Grand Saline ISD2018Property</v>
          </cell>
          <cell r="B176">
            <v>2</v>
          </cell>
          <cell r="C176">
            <v>6</v>
          </cell>
          <cell r="D176">
            <v>960.5</v>
          </cell>
          <cell r="E176">
            <v>960.5</v>
          </cell>
          <cell r="F176">
            <v>3</v>
          </cell>
          <cell r="G176" t="str">
            <v>PEAT</v>
          </cell>
        </row>
        <row r="177">
          <cell r="A177" t="str">
            <v>Grandview ISD2018AL</v>
          </cell>
          <cell r="B177">
            <v>1</v>
          </cell>
          <cell r="C177">
            <v>3</v>
          </cell>
          <cell r="D177">
            <v>13415.34</v>
          </cell>
          <cell r="E177">
            <v>15636.35</v>
          </cell>
          <cell r="F177">
            <v>3</v>
          </cell>
          <cell r="G177" t="str">
            <v>PEAT</v>
          </cell>
        </row>
        <row r="178">
          <cell r="A178" t="str">
            <v>Grandview ISD2020Property</v>
          </cell>
          <cell r="B178">
            <v>1</v>
          </cell>
          <cell r="C178">
            <v>3</v>
          </cell>
          <cell r="D178">
            <v>1557640.87</v>
          </cell>
          <cell r="E178">
            <v>2448630.27</v>
          </cell>
          <cell r="F178">
            <v>3</v>
          </cell>
          <cell r="G178" t="str">
            <v>PEAT</v>
          </cell>
        </row>
        <row r="179">
          <cell r="A179" t="str">
            <v>Grandview ISD2021AL</v>
          </cell>
          <cell r="B179">
            <v>1</v>
          </cell>
          <cell r="C179">
            <v>3</v>
          </cell>
          <cell r="D179">
            <v>1930.1</v>
          </cell>
          <cell r="E179">
            <v>1930.1</v>
          </cell>
          <cell r="F179">
            <v>3</v>
          </cell>
          <cell r="G179" t="str">
            <v>PEAT</v>
          </cell>
        </row>
        <row r="180">
          <cell r="A180" t="str">
            <v>Grape Creek ISD2020APD</v>
          </cell>
          <cell r="B180">
            <v>1</v>
          </cell>
          <cell r="C180">
            <v>3</v>
          </cell>
          <cell r="D180">
            <v>2057.02</v>
          </cell>
          <cell r="E180">
            <v>3057.02</v>
          </cell>
          <cell r="F180">
            <v>3</v>
          </cell>
          <cell r="G180" t="str">
            <v>PEAT</v>
          </cell>
        </row>
        <row r="181">
          <cell r="A181" t="str">
            <v>Grape Creek ISD2020Property</v>
          </cell>
          <cell r="B181">
            <v>1</v>
          </cell>
          <cell r="C181">
            <v>3</v>
          </cell>
          <cell r="D181">
            <v>0</v>
          </cell>
          <cell r="E181">
            <v>0</v>
          </cell>
          <cell r="F181">
            <v>3</v>
          </cell>
          <cell r="G181" t="str">
            <v>PEAT</v>
          </cell>
        </row>
        <row r="182">
          <cell r="A182" t="str">
            <v>Greenville ISD2017AL</v>
          </cell>
          <cell r="B182">
            <v>2</v>
          </cell>
          <cell r="C182">
            <v>8</v>
          </cell>
          <cell r="D182">
            <v>19960</v>
          </cell>
          <cell r="E182">
            <v>21960</v>
          </cell>
          <cell r="F182">
            <v>4</v>
          </cell>
          <cell r="G182" t="str">
            <v>TASB</v>
          </cell>
        </row>
        <row r="183">
          <cell r="A183" t="str">
            <v>Greenville ISD2017GL</v>
          </cell>
          <cell r="B183">
            <v>3</v>
          </cell>
          <cell r="C183">
            <v>12</v>
          </cell>
          <cell r="D183">
            <v>0</v>
          </cell>
          <cell r="E183">
            <v>0</v>
          </cell>
          <cell r="F183">
            <v>4</v>
          </cell>
          <cell r="G183" t="str">
            <v>TASB</v>
          </cell>
        </row>
        <row r="184">
          <cell r="A184" t="str">
            <v>Greenville ISD2018AL</v>
          </cell>
          <cell r="B184">
            <v>7</v>
          </cell>
          <cell r="C184">
            <v>28</v>
          </cell>
          <cell r="D184">
            <v>5930</v>
          </cell>
          <cell r="E184">
            <v>8973</v>
          </cell>
          <cell r="F184">
            <v>4</v>
          </cell>
          <cell r="G184" t="str">
            <v>TASB</v>
          </cell>
        </row>
        <row r="185">
          <cell r="A185" t="str">
            <v>Greenville ISD2018ELL</v>
          </cell>
          <cell r="B185">
            <v>3</v>
          </cell>
          <cell r="C185">
            <v>12</v>
          </cell>
          <cell r="D185">
            <v>51968</v>
          </cell>
          <cell r="E185">
            <v>150450</v>
          </cell>
          <cell r="F185">
            <v>4</v>
          </cell>
          <cell r="G185" t="str">
            <v>TASB</v>
          </cell>
        </row>
        <row r="186">
          <cell r="A186" t="str">
            <v>Greenville ISD2018GL</v>
          </cell>
          <cell r="B186">
            <v>5</v>
          </cell>
          <cell r="C186">
            <v>20</v>
          </cell>
          <cell r="D186">
            <v>0</v>
          </cell>
          <cell r="E186">
            <v>0</v>
          </cell>
          <cell r="F186">
            <v>4</v>
          </cell>
          <cell r="G186" t="str">
            <v>TASB</v>
          </cell>
        </row>
        <row r="187">
          <cell r="A187" t="str">
            <v>Greenville ISD2018Property</v>
          </cell>
          <cell r="B187">
            <v>1</v>
          </cell>
          <cell r="C187">
            <v>4</v>
          </cell>
          <cell r="D187">
            <v>50589</v>
          </cell>
          <cell r="E187">
            <v>50589</v>
          </cell>
          <cell r="F187">
            <v>4</v>
          </cell>
          <cell r="G187" t="str">
            <v>TASB</v>
          </cell>
        </row>
        <row r="188">
          <cell r="A188" t="str">
            <v>Greenville ISD2019AL</v>
          </cell>
          <cell r="B188">
            <v>5</v>
          </cell>
          <cell r="C188">
            <v>20</v>
          </cell>
          <cell r="D188">
            <v>5403</v>
          </cell>
          <cell r="E188">
            <v>12464</v>
          </cell>
          <cell r="F188">
            <v>4</v>
          </cell>
          <cell r="G188" t="str">
            <v>TASB</v>
          </cell>
        </row>
        <row r="189">
          <cell r="A189" t="str">
            <v>Greenville ISD2019ELL</v>
          </cell>
          <cell r="B189">
            <v>1</v>
          </cell>
          <cell r="C189">
            <v>4</v>
          </cell>
          <cell r="D189">
            <v>0</v>
          </cell>
          <cell r="E189">
            <v>0</v>
          </cell>
          <cell r="F189">
            <v>4</v>
          </cell>
          <cell r="G189" t="str">
            <v>TASB</v>
          </cell>
        </row>
        <row r="190">
          <cell r="A190" t="str">
            <v>Greenville ISD2019GL</v>
          </cell>
          <cell r="B190">
            <v>1</v>
          </cell>
          <cell r="C190">
            <v>4</v>
          </cell>
          <cell r="D190">
            <v>0</v>
          </cell>
          <cell r="E190">
            <v>0</v>
          </cell>
          <cell r="F190">
            <v>4</v>
          </cell>
          <cell r="G190" t="str">
            <v>TASB</v>
          </cell>
        </row>
        <row r="191">
          <cell r="A191" t="str">
            <v>Greenville ISD2020AL</v>
          </cell>
          <cell r="B191">
            <v>9</v>
          </cell>
          <cell r="C191">
            <v>36</v>
          </cell>
          <cell r="D191">
            <v>2575</v>
          </cell>
          <cell r="E191">
            <v>31710</v>
          </cell>
          <cell r="F191">
            <v>4</v>
          </cell>
          <cell r="G191" t="str">
            <v>TASB</v>
          </cell>
        </row>
        <row r="192">
          <cell r="A192" t="str">
            <v>Greenville ISD2020GL</v>
          </cell>
          <cell r="B192">
            <v>1</v>
          </cell>
          <cell r="C192">
            <v>4</v>
          </cell>
          <cell r="D192">
            <v>0</v>
          </cell>
          <cell r="E192">
            <v>0</v>
          </cell>
          <cell r="F192">
            <v>4</v>
          </cell>
          <cell r="G192" t="str">
            <v>TASB</v>
          </cell>
        </row>
        <row r="193">
          <cell r="A193" t="str">
            <v>Greenville ISD2020Property</v>
          </cell>
          <cell r="B193">
            <v>2</v>
          </cell>
          <cell r="C193">
            <v>8</v>
          </cell>
          <cell r="D193">
            <v>0</v>
          </cell>
          <cell r="E193">
            <v>115001</v>
          </cell>
          <cell r="F193">
            <v>4</v>
          </cell>
          <cell r="G193" t="str">
            <v>TASB</v>
          </cell>
        </row>
        <row r="194">
          <cell r="A194" t="str">
            <v>Greenville ISD2021AL</v>
          </cell>
          <cell r="B194">
            <v>5</v>
          </cell>
          <cell r="C194">
            <v>15</v>
          </cell>
          <cell r="D194">
            <v>18955.11</v>
          </cell>
          <cell r="E194">
            <v>23071.690000000002</v>
          </cell>
          <cell r="F194">
            <v>3</v>
          </cell>
          <cell r="G194" t="str">
            <v>PEAT</v>
          </cell>
        </row>
        <row r="195">
          <cell r="A195" t="str">
            <v>Greenville ISD2021APD</v>
          </cell>
          <cell r="B195">
            <v>2</v>
          </cell>
          <cell r="C195">
            <v>6</v>
          </cell>
          <cell r="D195">
            <v>837.28</v>
          </cell>
          <cell r="E195">
            <v>3337.2799999999997</v>
          </cell>
          <cell r="F195">
            <v>3</v>
          </cell>
          <cell r="G195" t="str">
            <v>PEAT</v>
          </cell>
        </row>
        <row r="196">
          <cell r="A196" t="str">
            <v>Greenville ISD2021GL</v>
          </cell>
          <cell r="B196">
            <v>4</v>
          </cell>
          <cell r="C196">
            <v>12</v>
          </cell>
          <cell r="D196">
            <v>0</v>
          </cell>
          <cell r="E196">
            <v>0</v>
          </cell>
          <cell r="F196">
            <v>3</v>
          </cell>
          <cell r="G196" t="str">
            <v>PEAT</v>
          </cell>
        </row>
        <row r="197">
          <cell r="A197" t="str">
            <v>Hamlin Isd2017AL</v>
          </cell>
          <cell r="B197">
            <v>1</v>
          </cell>
          <cell r="C197">
            <v>7</v>
          </cell>
          <cell r="D197">
            <v>5188.6099999999997</v>
          </cell>
          <cell r="E197">
            <v>5188.6099999999997</v>
          </cell>
          <cell r="F197">
            <v>7</v>
          </cell>
          <cell r="G197" t="str">
            <v>WTRCA</v>
          </cell>
        </row>
        <row r="198">
          <cell r="A198" t="str">
            <v>Hamlin Isd2017Property</v>
          </cell>
          <cell r="B198">
            <v>1</v>
          </cell>
          <cell r="C198">
            <v>7</v>
          </cell>
          <cell r="D198">
            <v>148803.74</v>
          </cell>
          <cell r="E198">
            <v>149803.74</v>
          </cell>
          <cell r="F198">
            <v>7</v>
          </cell>
          <cell r="G198" t="str">
            <v>WTRCA</v>
          </cell>
        </row>
        <row r="199">
          <cell r="A199" t="str">
            <v>Hamlin Isd2018APD</v>
          </cell>
          <cell r="B199">
            <v>1</v>
          </cell>
          <cell r="C199">
            <v>3</v>
          </cell>
          <cell r="D199">
            <v>13187.23</v>
          </cell>
          <cell r="E199">
            <v>13687.23</v>
          </cell>
          <cell r="F199">
            <v>3</v>
          </cell>
          <cell r="G199" t="str">
            <v>PEAT</v>
          </cell>
        </row>
        <row r="200">
          <cell r="A200" t="str">
            <v>Hamlin Isd2020Property</v>
          </cell>
          <cell r="B200">
            <v>2</v>
          </cell>
          <cell r="C200">
            <v>6</v>
          </cell>
          <cell r="D200">
            <v>293798.05</v>
          </cell>
          <cell r="E200">
            <v>526773.80000000005</v>
          </cell>
          <cell r="F200">
            <v>3</v>
          </cell>
          <cell r="G200" t="str">
            <v>PEAT</v>
          </cell>
        </row>
        <row r="201">
          <cell r="A201" t="str">
            <v>Henrietta ISD2017AL</v>
          </cell>
          <cell r="B201">
            <v>1</v>
          </cell>
          <cell r="C201">
            <v>3</v>
          </cell>
          <cell r="D201">
            <v>3957.5099999999998</v>
          </cell>
          <cell r="E201">
            <v>3957.51</v>
          </cell>
          <cell r="F201">
            <v>3</v>
          </cell>
          <cell r="G201" t="str">
            <v>PEAT</v>
          </cell>
        </row>
        <row r="202">
          <cell r="A202" t="str">
            <v>Henrietta ISD2019APD</v>
          </cell>
          <cell r="B202">
            <v>1</v>
          </cell>
          <cell r="C202">
            <v>3</v>
          </cell>
          <cell r="D202">
            <v>0</v>
          </cell>
          <cell r="E202">
            <v>0</v>
          </cell>
          <cell r="F202">
            <v>3</v>
          </cell>
          <cell r="G202" t="str">
            <v>PEAT</v>
          </cell>
        </row>
        <row r="203">
          <cell r="A203" t="str">
            <v>Henrietta ISD2019Property</v>
          </cell>
          <cell r="B203">
            <v>1</v>
          </cell>
          <cell r="C203">
            <v>3</v>
          </cell>
          <cell r="D203">
            <v>0</v>
          </cell>
          <cell r="E203">
            <v>0</v>
          </cell>
          <cell r="F203">
            <v>3</v>
          </cell>
          <cell r="G203" t="str">
            <v>PEAT</v>
          </cell>
        </row>
        <row r="204">
          <cell r="A204" t="str">
            <v>Henrietta ISD2020Property</v>
          </cell>
          <cell r="B204">
            <v>1</v>
          </cell>
          <cell r="C204">
            <v>3</v>
          </cell>
          <cell r="D204">
            <v>156000</v>
          </cell>
          <cell r="E204">
            <v>166000</v>
          </cell>
          <cell r="F204">
            <v>3</v>
          </cell>
          <cell r="G204" t="str">
            <v>PEAT</v>
          </cell>
        </row>
        <row r="205">
          <cell r="A205" t="str">
            <v>Henrietta ISD2021APD</v>
          </cell>
          <cell r="B205">
            <v>1</v>
          </cell>
          <cell r="C205">
            <v>3</v>
          </cell>
          <cell r="D205">
            <v>3097.88</v>
          </cell>
          <cell r="E205">
            <v>3950</v>
          </cell>
          <cell r="F205">
            <v>3</v>
          </cell>
          <cell r="G205" t="str">
            <v>PEAT</v>
          </cell>
        </row>
        <row r="206">
          <cell r="A206" t="str">
            <v>Hico ISD2017APD</v>
          </cell>
          <cell r="B206">
            <v>1</v>
          </cell>
          <cell r="C206">
            <v>3</v>
          </cell>
          <cell r="D206">
            <v>627.84</v>
          </cell>
          <cell r="E206">
            <v>1127.8400000000001</v>
          </cell>
          <cell r="F206">
            <v>3</v>
          </cell>
          <cell r="G206" t="str">
            <v>PEAT</v>
          </cell>
        </row>
        <row r="207">
          <cell r="A207" t="str">
            <v>Hico ISD2018AL</v>
          </cell>
          <cell r="B207">
            <v>1</v>
          </cell>
          <cell r="C207">
            <v>3</v>
          </cell>
          <cell r="D207">
            <v>0</v>
          </cell>
          <cell r="E207">
            <v>0</v>
          </cell>
          <cell r="F207">
            <v>3</v>
          </cell>
          <cell r="G207" t="str">
            <v>PEAT</v>
          </cell>
        </row>
        <row r="208">
          <cell r="A208" t="str">
            <v>Hico ISD2018Property</v>
          </cell>
          <cell r="B208">
            <v>2</v>
          </cell>
          <cell r="C208">
            <v>6</v>
          </cell>
          <cell r="D208">
            <v>135846.60999999999</v>
          </cell>
          <cell r="E208">
            <v>165846.61000000002</v>
          </cell>
          <cell r="F208">
            <v>3</v>
          </cell>
          <cell r="G208" t="str">
            <v>PEAT</v>
          </cell>
        </row>
        <row r="209">
          <cell r="A209" t="str">
            <v>Holliday ISD2017Property</v>
          </cell>
          <cell r="B209">
            <v>1</v>
          </cell>
          <cell r="C209">
            <v>3</v>
          </cell>
          <cell r="D209">
            <v>201588.41</v>
          </cell>
          <cell r="E209">
            <v>211588.41</v>
          </cell>
          <cell r="F209">
            <v>3</v>
          </cell>
          <cell r="G209" t="str">
            <v>PEAT</v>
          </cell>
        </row>
        <row r="210">
          <cell r="A210" t="str">
            <v>Holliday ISD2018AL</v>
          </cell>
          <cell r="B210">
            <v>1</v>
          </cell>
          <cell r="C210">
            <v>3</v>
          </cell>
          <cell r="D210">
            <v>11237.64</v>
          </cell>
          <cell r="E210">
            <v>11237.64</v>
          </cell>
          <cell r="F210">
            <v>3</v>
          </cell>
          <cell r="G210" t="str">
            <v>PEAT</v>
          </cell>
        </row>
        <row r="211">
          <cell r="A211" t="str">
            <v>Holliday ISD2018APD</v>
          </cell>
          <cell r="B211">
            <v>1</v>
          </cell>
          <cell r="C211">
            <v>3</v>
          </cell>
          <cell r="D211">
            <v>18906.399999999998</v>
          </cell>
          <cell r="E211">
            <v>19406.400000000001</v>
          </cell>
          <cell r="F211">
            <v>3</v>
          </cell>
          <cell r="G211" t="str">
            <v>PEAT</v>
          </cell>
        </row>
        <row r="212">
          <cell r="A212" t="str">
            <v>Holliday ISD2020AL</v>
          </cell>
          <cell r="B212">
            <v>3</v>
          </cell>
          <cell r="C212">
            <v>9</v>
          </cell>
          <cell r="D212">
            <v>25768.39</v>
          </cell>
          <cell r="E212">
            <v>24036.09</v>
          </cell>
          <cell r="F212">
            <v>3</v>
          </cell>
          <cell r="G212" t="str">
            <v>PEAT</v>
          </cell>
        </row>
        <row r="213">
          <cell r="A213" t="str">
            <v>Holliday ISD2020APD</v>
          </cell>
          <cell r="B213">
            <v>2</v>
          </cell>
          <cell r="C213">
            <v>6</v>
          </cell>
          <cell r="D213">
            <v>12254.75</v>
          </cell>
          <cell r="E213">
            <v>12754.75</v>
          </cell>
          <cell r="F213">
            <v>3</v>
          </cell>
          <cell r="G213" t="str">
            <v>PEAT</v>
          </cell>
        </row>
        <row r="214">
          <cell r="A214" t="str">
            <v>Holliday ISD2021AL</v>
          </cell>
          <cell r="B214">
            <v>1</v>
          </cell>
          <cell r="C214">
            <v>3</v>
          </cell>
          <cell r="D214">
            <v>4363.12</v>
          </cell>
          <cell r="E214">
            <v>4363.12</v>
          </cell>
          <cell r="F214">
            <v>3</v>
          </cell>
          <cell r="G214" t="str">
            <v>PEAT</v>
          </cell>
        </row>
        <row r="215">
          <cell r="A215" t="str">
            <v>Hooks ISD2017Property</v>
          </cell>
          <cell r="B215">
            <v>1</v>
          </cell>
          <cell r="C215">
            <v>3</v>
          </cell>
          <cell r="D215">
            <v>121692.54999999999</v>
          </cell>
          <cell r="E215">
            <v>126692.55</v>
          </cell>
          <cell r="F215">
            <v>3</v>
          </cell>
          <cell r="G215" t="str">
            <v>PEAT</v>
          </cell>
        </row>
        <row r="216">
          <cell r="A216" t="str">
            <v>Hooks ISD2019Cyber</v>
          </cell>
          <cell r="B216">
            <v>1</v>
          </cell>
          <cell r="C216">
            <v>3</v>
          </cell>
          <cell r="D216">
            <v>0</v>
          </cell>
          <cell r="E216">
            <v>0</v>
          </cell>
          <cell r="F216">
            <v>3</v>
          </cell>
          <cell r="G216" t="str">
            <v>PEAT</v>
          </cell>
        </row>
        <row r="217">
          <cell r="A217" t="str">
            <v>Hooks ISD2019Property</v>
          </cell>
          <cell r="B217">
            <v>1</v>
          </cell>
          <cell r="C217">
            <v>3</v>
          </cell>
          <cell r="D217">
            <v>224406.72999999998</v>
          </cell>
          <cell r="E217">
            <v>239406.73</v>
          </cell>
          <cell r="F217">
            <v>3</v>
          </cell>
          <cell r="G217" t="str">
            <v>PEAT</v>
          </cell>
        </row>
        <row r="218">
          <cell r="A218" t="str">
            <v>Hooks ISD2021APD</v>
          </cell>
          <cell r="B218">
            <v>1</v>
          </cell>
          <cell r="C218">
            <v>3</v>
          </cell>
          <cell r="D218">
            <v>15947.4</v>
          </cell>
          <cell r="E218">
            <v>16447.400000000001</v>
          </cell>
          <cell r="F218">
            <v>3</v>
          </cell>
          <cell r="G218" t="str">
            <v>PEAT</v>
          </cell>
        </row>
        <row r="219">
          <cell r="A219" t="str">
            <v>Jacksboro ISD2017APD</v>
          </cell>
          <cell r="B219">
            <v>2</v>
          </cell>
          <cell r="C219">
            <v>6</v>
          </cell>
          <cell r="D219">
            <v>4644.57</v>
          </cell>
          <cell r="E219">
            <v>5644.5700000000006</v>
          </cell>
          <cell r="F219">
            <v>3</v>
          </cell>
          <cell r="G219" t="str">
            <v>PEAT</v>
          </cell>
        </row>
        <row r="220">
          <cell r="A220" t="str">
            <v>Jacksboro ISD2018APD</v>
          </cell>
          <cell r="B220">
            <v>1</v>
          </cell>
          <cell r="C220">
            <v>3</v>
          </cell>
          <cell r="D220">
            <v>6687.11</v>
          </cell>
          <cell r="E220">
            <v>7187.11</v>
          </cell>
          <cell r="F220">
            <v>3</v>
          </cell>
          <cell r="G220" t="str">
            <v>PEAT</v>
          </cell>
        </row>
        <row r="221">
          <cell r="A221" t="str">
            <v>Jacksboro ISD2018Crime</v>
          </cell>
          <cell r="B221">
            <v>1</v>
          </cell>
          <cell r="C221">
            <v>3</v>
          </cell>
          <cell r="D221">
            <v>20845</v>
          </cell>
          <cell r="E221">
            <v>21845</v>
          </cell>
          <cell r="F221">
            <v>3</v>
          </cell>
          <cell r="G221" t="str">
            <v>PEAT</v>
          </cell>
        </row>
        <row r="222">
          <cell r="A222" t="str">
            <v>Jacksboro ISD2020AL</v>
          </cell>
          <cell r="B222">
            <v>2</v>
          </cell>
          <cell r="C222">
            <v>6</v>
          </cell>
          <cell r="D222">
            <v>5185.8600000000006</v>
          </cell>
          <cell r="E222">
            <v>5185.8600000000006</v>
          </cell>
          <cell r="F222">
            <v>3</v>
          </cell>
          <cell r="G222" t="str">
            <v>PEAT</v>
          </cell>
        </row>
        <row r="223">
          <cell r="A223" t="str">
            <v>Jacksboro ISD2020Property</v>
          </cell>
          <cell r="B223">
            <v>1</v>
          </cell>
          <cell r="C223">
            <v>3</v>
          </cell>
          <cell r="D223">
            <v>120000</v>
          </cell>
          <cell r="E223">
            <v>125000</v>
          </cell>
          <cell r="F223">
            <v>3</v>
          </cell>
          <cell r="G223" t="str">
            <v>PEAT</v>
          </cell>
        </row>
        <row r="224">
          <cell r="A224" t="str">
            <v>Jacksboro ISD2021APD</v>
          </cell>
          <cell r="B224">
            <v>1</v>
          </cell>
          <cell r="C224">
            <v>3</v>
          </cell>
          <cell r="D224">
            <v>9015.0099999999984</v>
          </cell>
          <cell r="E224">
            <v>12393.38</v>
          </cell>
          <cell r="F224">
            <v>3</v>
          </cell>
          <cell r="G224" t="str">
            <v>PEAT</v>
          </cell>
        </row>
        <row r="225">
          <cell r="A225" t="str">
            <v>Jacksboro ISD2021Property</v>
          </cell>
          <cell r="B225">
            <v>1</v>
          </cell>
          <cell r="C225">
            <v>3</v>
          </cell>
          <cell r="D225">
            <v>2750000</v>
          </cell>
          <cell r="E225">
            <v>20000000</v>
          </cell>
          <cell r="F225">
            <v>3</v>
          </cell>
          <cell r="G225" t="str">
            <v>PEAT</v>
          </cell>
        </row>
        <row r="226">
          <cell r="A226" t="str">
            <v>Jayton-Girard ISD2017APD</v>
          </cell>
          <cell r="B226">
            <v>2</v>
          </cell>
          <cell r="C226">
            <v>6</v>
          </cell>
          <cell r="D226">
            <v>10707.07</v>
          </cell>
          <cell r="E226">
            <v>12707.07</v>
          </cell>
          <cell r="F226">
            <v>3</v>
          </cell>
          <cell r="G226" t="str">
            <v>PEAT</v>
          </cell>
        </row>
        <row r="227">
          <cell r="A227" t="str">
            <v>Jayton-Girard ISD2018APD</v>
          </cell>
          <cell r="B227">
            <v>1</v>
          </cell>
          <cell r="C227">
            <v>3</v>
          </cell>
          <cell r="D227">
            <v>2235.39</v>
          </cell>
          <cell r="E227">
            <v>3235.39</v>
          </cell>
          <cell r="F227">
            <v>3</v>
          </cell>
          <cell r="G227" t="str">
            <v>PEAT</v>
          </cell>
        </row>
        <row r="228">
          <cell r="A228" t="str">
            <v>Jayton-Girard ISD2019APD</v>
          </cell>
          <cell r="B228">
            <v>1</v>
          </cell>
          <cell r="C228">
            <v>3</v>
          </cell>
          <cell r="D228">
            <v>2597</v>
          </cell>
          <cell r="E228">
            <v>3597</v>
          </cell>
          <cell r="F228">
            <v>3</v>
          </cell>
          <cell r="G228" t="str">
            <v>PEAT</v>
          </cell>
        </row>
        <row r="229">
          <cell r="A229" t="str">
            <v>Jayton-Girard ISD2020APD</v>
          </cell>
          <cell r="B229">
            <v>1</v>
          </cell>
          <cell r="C229">
            <v>3</v>
          </cell>
          <cell r="D229">
            <v>36878.639999999999</v>
          </cell>
          <cell r="E229">
            <v>37878.639999999999</v>
          </cell>
          <cell r="F229">
            <v>3</v>
          </cell>
          <cell r="G229" t="str">
            <v>PEAT</v>
          </cell>
        </row>
        <row r="230">
          <cell r="A230" t="str">
            <v>Jayton-Girard ISD2020ELL</v>
          </cell>
          <cell r="B230">
            <v>1</v>
          </cell>
          <cell r="C230">
            <v>3</v>
          </cell>
          <cell r="D230">
            <v>30199.71</v>
          </cell>
          <cell r="E230">
            <v>61250</v>
          </cell>
          <cell r="F230">
            <v>3</v>
          </cell>
          <cell r="G230" t="str">
            <v>PEAT</v>
          </cell>
        </row>
        <row r="231">
          <cell r="A231" t="str">
            <v>Jefferson ISD2017AL</v>
          </cell>
          <cell r="B231">
            <v>1</v>
          </cell>
          <cell r="C231">
            <v>3</v>
          </cell>
          <cell r="D231">
            <v>5465.79</v>
          </cell>
          <cell r="E231">
            <v>5465.79</v>
          </cell>
          <cell r="F231">
            <v>3</v>
          </cell>
          <cell r="G231" t="str">
            <v>PEAT</v>
          </cell>
        </row>
        <row r="232">
          <cell r="A232" t="str">
            <v>Jefferson ISD2017APD</v>
          </cell>
          <cell r="B232">
            <v>3</v>
          </cell>
          <cell r="C232">
            <v>9</v>
          </cell>
          <cell r="D232">
            <v>4671.4800000000005</v>
          </cell>
          <cell r="E232">
            <v>6171.48</v>
          </cell>
          <cell r="F232">
            <v>3</v>
          </cell>
          <cell r="G232" t="str">
            <v>PEAT</v>
          </cell>
        </row>
        <row r="233">
          <cell r="A233" t="str">
            <v>Jefferson ISD2017Property</v>
          </cell>
          <cell r="B233">
            <v>2</v>
          </cell>
          <cell r="C233">
            <v>6</v>
          </cell>
          <cell r="D233">
            <v>28334.74</v>
          </cell>
          <cell r="E233">
            <v>33334.74</v>
          </cell>
          <cell r="F233">
            <v>3</v>
          </cell>
          <cell r="G233" t="str">
            <v>PEAT</v>
          </cell>
        </row>
        <row r="234">
          <cell r="A234" t="str">
            <v>Jefferson ISD2018AL</v>
          </cell>
          <cell r="B234">
            <v>2</v>
          </cell>
          <cell r="C234">
            <v>6</v>
          </cell>
          <cell r="D234">
            <v>6204.1900000000005</v>
          </cell>
          <cell r="E234">
            <v>6204.1900000000005</v>
          </cell>
          <cell r="F234">
            <v>3</v>
          </cell>
          <cell r="G234" t="str">
            <v>PEAT</v>
          </cell>
        </row>
        <row r="235">
          <cell r="A235" t="str">
            <v>Jefferson ISD2019AL</v>
          </cell>
          <cell r="B235">
            <v>1</v>
          </cell>
          <cell r="C235">
            <v>3</v>
          </cell>
          <cell r="D235">
            <v>4024.37</v>
          </cell>
          <cell r="E235">
            <v>4024.37</v>
          </cell>
          <cell r="F235">
            <v>3</v>
          </cell>
          <cell r="G235" t="str">
            <v>PEAT</v>
          </cell>
        </row>
        <row r="236">
          <cell r="A236" t="str">
            <v>Jefferson ISD2019Property</v>
          </cell>
          <cell r="B236">
            <v>1</v>
          </cell>
          <cell r="C236">
            <v>3</v>
          </cell>
          <cell r="D236">
            <v>15113.490000000002</v>
          </cell>
          <cell r="E236">
            <v>15363.49</v>
          </cell>
          <cell r="F236">
            <v>3</v>
          </cell>
          <cell r="G236" t="str">
            <v>PEAT</v>
          </cell>
        </row>
        <row r="237">
          <cell r="A237" t="str">
            <v>Jefferson ISD2020Property</v>
          </cell>
          <cell r="B237">
            <v>1</v>
          </cell>
          <cell r="C237">
            <v>3</v>
          </cell>
          <cell r="D237">
            <v>56925</v>
          </cell>
          <cell r="E237">
            <v>59425</v>
          </cell>
          <cell r="F237">
            <v>3</v>
          </cell>
          <cell r="G237" t="str">
            <v>PEAT</v>
          </cell>
        </row>
        <row r="238">
          <cell r="A238" t="str">
            <v>Jefferson ISD2021AL</v>
          </cell>
          <cell r="B238">
            <v>2</v>
          </cell>
          <cell r="C238">
            <v>6</v>
          </cell>
          <cell r="D238">
            <v>1455.11</v>
          </cell>
          <cell r="E238">
            <v>4755.1099999999997</v>
          </cell>
          <cell r="F238">
            <v>3</v>
          </cell>
          <cell r="G238" t="str">
            <v>PEAT</v>
          </cell>
        </row>
        <row r="239">
          <cell r="A239" t="str">
            <v>Laneville ISD2017AL</v>
          </cell>
          <cell r="B239">
            <v>1</v>
          </cell>
          <cell r="C239">
            <v>3</v>
          </cell>
          <cell r="D239">
            <v>2449.48</v>
          </cell>
          <cell r="E239">
            <v>2449.48</v>
          </cell>
          <cell r="F239">
            <v>3</v>
          </cell>
          <cell r="G239" t="str">
            <v>PEAT</v>
          </cell>
        </row>
        <row r="240">
          <cell r="A240" t="str">
            <v>Laneville ISD2017APD</v>
          </cell>
          <cell r="B240">
            <v>2</v>
          </cell>
          <cell r="C240">
            <v>6</v>
          </cell>
          <cell r="D240">
            <v>10464.14</v>
          </cell>
          <cell r="E240">
            <v>10964.14</v>
          </cell>
          <cell r="F240">
            <v>3</v>
          </cell>
          <cell r="G240" t="str">
            <v>PEAT</v>
          </cell>
        </row>
        <row r="241">
          <cell r="A241" t="str">
            <v>Laneville ISD2017GL</v>
          </cell>
          <cell r="B241">
            <v>1</v>
          </cell>
          <cell r="C241">
            <v>3</v>
          </cell>
          <cell r="D241">
            <v>0</v>
          </cell>
          <cell r="E241">
            <v>0</v>
          </cell>
          <cell r="F241">
            <v>3</v>
          </cell>
          <cell r="G241" t="str">
            <v>PEAT</v>
          </cell>
        </row>
        <row r="242">
          <cell r="A242" t="str">
            <v>Laneville ISD2018GL</v>
          </cell>
          <cell r="B242">
            <v>1</v>
          </cell>
          <cell r="C242">
            <v>3</v>
          </cell>
          <cell r="D242">
            <v>0</v>
          </cell>
          <cell r="E242">
            <v>0</v>
          </cell>
          <cell r="F242">
            <v>3</v>
          </cell>
          <cell r="G242" t="str">
            <v>PEAT</v>
          </cell>
        </row>
        <row r="243">
          <cell r="A243" t="str">
            <v>Laneville ISD2018Property</v>
          </cell>
          <cell r="B243">
            <v>1</v>
          </cell>
          <cell r="C243">
            <v>3</v>
          </cell>
          <cell r="D243">
            <v>26537.02</v>
          </cell>
          <cell r="E243">
            <v>51537.020000000004</v>
          </cell>
          <cell r="F243">
            <v>3</v>
          </cell>
          <cell r="G243" t="str">
            <v>PEAT</v>
          </cell>
        </row>
        <row r="244">
          <cell r="A244" t="str">
            <v>Laneville ISD2019AL</v>
          </cell>
          <cell r="B244">
            <v>2</v>
          </cell>
          <cell r="C244">
            <v>6</v>
          </cell>
          <cell r="D244">
            <v>22810.29</v>
          </cell>
          <cell r="E244">
            <v>22638.29</v>
          </cell>
          <cell r="F244">
            <v>3</v>
          </cell>
          <cell r="G244" t="str">
            <v>PEAT</v>
          </cell>
        </row>
        <row r="245">
          <cell r="A245" t="str">
            <v>Laneville ISD2019APD</v>
          </cell>
          <cell r="B245">
            <v>1</v>
          </cell>
          <cell r="C245">
            <v>3</v>
          </cell>
          <cell r="D245">
            <v>41016.53</v>
          </cell>
          <cell r="E245">
            <v>41266.53</v>
          </cell>
          <cell r="F245">
            <v>3</v>
          </cell>
          <cell r="G245" t="str">
            <v>PEAT</v>
          </cell>
        </row>
        <row r="246">
          <cell r="A246" t="str">
            <v>Laneville ISD2020APD</v>
          </cell>
          <cell r="B246">
            <v>1</v>
          </cell>
          <cell r="C246">
            <v>3</v>
          </cell>
          <cell r="D246">
            <v>16540.39</v>
          </cell>
          <cell r="E246">
            <v>16790.39</v>
          </cell>
          <cell r="F246">
            <v>3</v>
          </cell>
          <cell r="G246" t="str">
            <v>PEAT</v>
          </cell>
        </row>
        <row r="247">
          <cell r="A247" t="str">
            <v>Lazbuddie ISD2017Property</v>
          </cell>
          <cell r="B247">
            <v>1</v>
          </cell>
          <cell r="C247">
            <v>4</v>
          </cell>
          <cell r="D247">
            <v>133063</v>
          </cell>
          <cell r="E247">
            <v>138063</v>
          </cell>
          <cell r="F247">
            <v>4</v>
          </cell>
          <cell r="G247" t="str">
            <v>TASB</v>
          </cell>
        </row>
        <row r="248">
          <cell r="A248" t="str">
            <v>Lazbuddie ISD2020APD</v>
          </cell>
          <cell r="B248">
            <v>1</v>
          </cell>
          <cell r="C248">
            <v>3</v>
          </cell>
          <cell r="D248">
            <v>3269.71</v>
          </cell>
          <cell r="E248">
            <v>3769.71</v>
          </cell>
          <cell r="F248">
            <v>3</v>
          </cell>
          <cell r="G248" t="str">
            <v>PEAT</v>
          </cell>
        </row>
        <row r="249">
          <cell r="A249" t="str">
            <v>Lexington ISD2018AL</v>
          </cell>
          <cell r="B249">
            <v>1</v>
          </cell>
          <cell r="C249">
            <v>6</v>
          </cell>
          <cell r="D249">
            <v>1624</v>
          </cell>
          <cell r="E249">
            <v>1624</v>
          </cell>
          <cell r="F249">
            <v>6</v>
          </cell>
          <cell r="G249" t="str">
            <v>TREA</v>
          </cell>
        </row>
        <row r="250">
          <cell r="A250" t="str">
            <v>Lexington ISD2019AL</v>
          </cell>
          <cell r="B250">
            <v>1</v>
          </cell>
          <cell r="C250">
            <v>6</v>
          </cell>
          <cell r="D250">
            <v>1000</v>
          </cell>
          <cell r="E250">
            <v>1000</v>
          </cell>
          <cell r="F250">
            <v>6</v>
          </cell>
          <cell r="G250" t="str">
            <v>TREA</v>
          </cell>
        </row>
        <row r="251">
          <cell r="A251" t="str">
            <v>Lexington ISD2020AL</v>
          </cell>
          <cell r="B251">
            <v>1</v>
          </cell>
          <cell r="C251">
            <v>3</v>
          </cell>
          <cell r="D251">
            <v>393.75</v>
          </cell>
          <cell r="E251">
            <v>393.75</v>
          </cell>
          <cell r="F251">
            <v>3</v>
          </cell>
          <cell r="G251" t="str">
            <v>PEAT</v>
          </cell>
        </row>
        <row r="252">
          <cell r="A252" t="str">
            <v>Lexington ISD2020Property</v>
          </cell>
          <cell r="B252">
            <v>1</v>
          </cell>
          <cell r="C252">
            <v>3</v>
          </cell>
          <cell r="D252">
            <v>0</v>
          </cell>
          <cell r="E252">
            <v>0</v>
          </cell>
          <cell r="F252">
            <v>3</v>
          </cell>
          <cell r="G252" t="str">
            <v>PEAT</v>
          </cell>
        </row>
        <row r="253">
          <cell r="A253" t="str">
            <v>Lexington ISD2021AL</v>
          </cell>
          <cell r="B253">
            <v>1</v>
          </cell>
          <cell r="C253">
            <v>3</v>
          </cell>
          <cell r="D253">
            <v>0</v>
          </cell>
          <cell r="E253">
            <v>0</v>
          </cell>
          <cell r="F253">
            <v>3</v>
          </cell>
          <cell r="G253" t="str">
            <v>PEAT</v>
          </cell>
        </row>
        <row r="254">
          <cell r="A254" t="str">
            <v>Lovelady ISD2018Property</v>
          </cell>
          <cell r="B254">
            <v>1</v>
          </cell>
          <cell r="C254">
            <v>3</v>
          </cell>
          <cell r="D254">
            <v>0</v>
          </cell>
          <cell r="E254">
            <v>0</v>
          </cell>
          <cell r="F254">
            <v>3</v>
          </cell>
          <cell r="G254" t="str">
            <v>PEAT</v>
          </cell>
        </row>
        <row r="255">
          <cell r="A255" t="str">
            <v>Malakoff ISD2017AL</v>
          </cell>
          <cell r="B255">
            <v>1</v>
          </cell>
          <cell r="C255">
            <v>3</v>
          </cell>
          <cell r="D255">
            <v>10991.35</v>
          </cell>
          <cell r="E255">
            <v>9283.35</v>
          </cell>
          <cell r="F255">
            <v>3</v>
          </cell>
          <cell r="G255" t="str">
            <v>PEAT</v>
          </cell>
        </row>
        <row r="256">
          <cell r="A256" t="str">
            <v>Malakoff ISD2018ELL</v>
          </cell>
          <cell r="B256">
            <v>1</v>
          </cell>
          <cell r="C256">
            <v>3</v>
          </cell>
          <cell r="D256">
            <v>67428.800000000003</v>
          </cell>
          <cell r="E256">
            <v>126250</v>
          </cell>
          <cell r="F256">
            <v>3</v>
          </cell>
          <cell r="G256" t="str">
            <v>PEAT</v>
          </cell>
        </row>
        <row r="257">
          <cell r="A257" t="str">
            <v>Malakoff ISD2018Property</v>
          </cell>
          <cell r="B257">
            <v>1</v>
          </cell>
          <cell r="C257">
            <v>3</v>
          </cell>
          <cell r="D257">
            <v>119088.7</v>
          </cell>
          <cell r="E257">
            <v>119338.7</v>
          </cell>
          <cell r="F257">
            <v>3</v>
          </cell>
          <cell r="G257" t="str">
            <v>PEAT</v>
          </cell>
        </row>
        <row r="258">
          <cell r="A258" t="str">
            <v>Malakoff ISD2019AL</v>
          </cell>
          <cell r="B258">
            <v>2</v>
          </cell>
          <cell r="C258">
            <v>6</v>
          </cell>
          <cell r="D258">
            <v>5327.39</v>
          </cell>
          <cell r="E258">
            <v>5327.39</v>
          </cell>
          <cell r="F258">
            <v>3</v>
          </cell>
          <cell r="G258" t="str">
            <v>PEAT</v>
          </cell>
        </row>
        <row r="259">
          <cell r="A259" t="str">
            <v>Malakoff ISD2019Property</v>
          </cell>
          <cell r="B259">
            <v>1</v>
          </cell>
          <cell r="C259">
            <v>3</v>
          </cell>
          <cell r="D259">
            <v>637.59</v>
          </cell>
          <cell r="E259">
            <v>637.59</v>
          </cell>
          <cell r="F259">
            <v>3</v>
          </cell>
          <cell r="G259" t="str">
            <v>PEAT</v>
          </cell>
        </row>
        <row r="260">
          <cell r="A260" t="str">
            <v>Malakoff ISD2020Property</v>
          </cell>
          <cell r="B260">
            <v>1</v>
          </cell>
          <cell r="C260">
            <v>3</v>
          </cell>
          <cell r="D260">
            <v>116405.69</v>
          </cell>
          <cell r="E260">
            <v>270000</v>
          </cell>
          <cell r="F260">
            <v>3</v>
          </cell>
          <cell r="G260" t="str">
            <v>PEAT</v>
          </cell>
        </row>
        <row r="261">
          <cell r="A261" t="str">
            <v>Malakoff ISD2021AL</v>
          </cell>
          <cell r="B261">
            <v>1</v>
          </cell>
          <cell r="C261">
            <v>3</v>
          </cell>
          <cell r="D261">
            <v>1679.65</v>
          </cell>
          <cell r="E261">
            <v>1679.65</v>
          </cell>
          <cell r="F261">
            <v>3</v>
          </cell>
          <cell r="G261" t="str">
            <v>PEAT</v>
          </cell>
        </row>
        <row r="262">
          <cell r="A262" t="str">
            <v>Marshall ISD2017AL</v>
          </cell>
          <cell r="B262">
            <v>5</v>
          </cell>
          <cell r="C262">
            <v>15</v>
          </cell>
          <cell r="D262">
            <v>32624.45</v>
          </cell>
          <cell r="E262">
            <v>32624.45</v>
          </cell>
          <cell r="F262">
            <v>3</v>
          </cell>
          <cell r="G262" t="str">
            <v>PEAT</v>
          </cell>
        </row>
        <row r="263">
          <cell r="A263" t="str">
            <v>Marshall ISD2017APD</v>
          </cell>
          <cell r="B263">
            <v>2</v>
          </cell>
          <cell r="C263">
            <v>6</v>
          </cell>
          <cell r="D263">
            <v>9100.17</v>
          </cell>
          <cell r="E263">
            <v>10100.17</v>
          </cell>
          <cell r="F263">
            <v>3</v>
          </cell>
          <cell r="G263" t="str">
            <v>PEAT</v>
          </cell>
        </row>
        <row r="264">
          <cell r="A264" t="str">
            <v>Marshall ISD2017ELL</v>
          </cell>
          <cell r="B264">
            <v>1</v>
          </cell>
          <cell r="C264">
            <v>3</v>
          </cell>
          <cell r="D264">
            <v>119767.97</v>
          </cell>
          <cell r="E264">
            <v>122267.97</v>
          </cell>
          <cell r="F264">
            <v>3</v>
          </cell>
          <cell r="G264" t="str">
            <v>PEAT</v>
          </cell>
        </row>
        <row r="265">
          <cell r="A265" t="str">
            <v>Marshall ISD2017GL</v>
          </cell>
          <cell r="B265">
            <v>1</v>
          </cell>
          <cell r="C265">
            <v>3</v>
          </cell>
          <cell r="D265">
            <v>0</v>
          </cell>
          <cell r="E265">
            <v>0</v>
          </cell>
          <cell r="F265">
            <v>3</v>
          </cell>
          <cell r="G265" t="str">
            <v>PEAT</v>
          </cell>
        </row>
        <row r="266">
          <cell r="A266" t="str">
            <v>Marshall ISD2017Property</v>
          </cell>
          <cell r="B266">
            <v>6</v>
          </cell>
          <cell r="C266">
            <v>18</v>
          </cell>
          <cell r="D266">
            <v>95454.51</v>
          </cell>
          <cell r="E266">
            <v>105454.51</v>
          </cell>
          <cell r="F266">
            <v>3</v>
          </cell>
          <cell r="G266" t="str">
            <v>PEAT</v>
          </cell>
        </row>
        <row r="267">
          <cell r="A267" t="str">
            <v>Marshall ISD2018AL</v>
          </cell>
          <cell r="B267">
            <v>7</v>
          </cell>
          <cell r="C267">
            <v>21</v>
          </cell>
          <cell r="D267">
            <v>17638.580000000002</v>
          </cell>
          <cell r="E267">
            <v>17638.580000000002</v>
          </cell>
          <cell r="F267">
            <v>3</v>
          </cell>
          <cell r="G267" t="str">
            <v>PEAT</v>
          </cell>
        </row>
        <row r="268">
          <cell r="A268" t="str">
            <v>Marshall ISD2018APD</v>
          </cell>
          <cell r="B268">
            <v>3</v>
          </cell>
          <cell r="C268">
            <v>9</v>
          </cell>
          <cell r="D268">
            <v>4258</v>
          </cell>
          <cell r="E268">
            <v>1967.21</v>
          </cell>
          <cell r="F268">
            <v>3</v>
          </cell>
          <cell r="G268" t="str">
            <v>PEAT</v>
          </cell>
        </row>
        <row r="269">
          <cell r="A269" t="str">
            <v>Marshall ISD2018Property</v>
          </cell>
          <cell r="B269">
            <v>1</v>
          </cell>
          <cell r="C269">
            <v>3</v>
          </cell>
          <cell r="D269">
            <v>0</v>
          </cell>
          <cell r="E269">
            <v>0</v>
          </cell>
          <cell r="F269">
            <v>3</v>
          </cell>
          <cell r="G269" t="str">
            <v>PEAT</v>
          </cell>
        </row>
        <row r="270">
          <cell r="A270" t="str">
            <v>Marshall ISD2019AL</v>
          </cell>
          <cell r="B270">
            <v>5</v>
          </cell>
          <cell r="C270">
            <v>15</v>
          </cell>
          <cell r="D270">
            <v>7595.36</v>
          </cell>
          <cell r="E270">
            <v>7595.36</v>
          </cell>
          <cell r="F270">
            <v>3</v>
          </cell>
          <cell r="G270" t="str">
            <v>PEAT</v>
          </cell>
        </row>
        <row r="271">
          <cell r="A271" t="str">
            <v>Marshall ISD2019APD</v>
          </cell>
          <cell r="B271">
            <v>2</v>
          </cell>
          <cell r="C271">
            <v>6</v>
          </cell>
          <cell r="D271">
            <v>18232.98</v>
          </cell>
          <cell r="E271">
            <v>1431</v>
          </cell>
          <cell r="F271">
            <v>3</v>
          </cell>
          <cell r="G271" t="str">
            <v>PEAT</v>
          </cell>
        </row>
        <row r="272">
          <cell r="A272" t="str">
            <v>Marshall ISD2019ELL</v>
          </cell>
          <cell r="B272">
            <v>1</v>
          </cell>
          <cell r="C272">
            <v>3</v>
          </cell>
          <cell r="D272">
            <v>0</v>
          </cell>
          <cell r="E272">
            <v>0</v>
          </cell>
          <cell r="F272">
            <v>3</v>
          </cell>
          <cell r="G272" t="str">
            <v>PEAT</v>
          </cell>
        </row>
        <row r="273">
          <cell r="A273" t="str">
            <v>Marshall ISD2019Property</v>
          </cell>
          <cell r="B273">
            <v>3</v>
          </cell>
          <cell r="C273">
            <v>9</v>
          </cell>
          <cell r="D273">
            <v>145385.45000000001</v>
          </cell>
          <cell r="E273">
            <v>175385.45</v>
          </cell>
          <cell r="F273">
            <v>3</v>
          </cell>
          <cell r="G273" t="str">
            <v>PEAT</v>
          </cell>
        </row>
        <row r="274">
          <cell r="A274" t="str">
            <v>Marshall ISD2020AL</v>
          </cell>
          <cell r="B274">
            <v>4</v>
          </cell>
          <cell r="C274">
            <v>12</v>
          </cell>
          <cell r="D274">
            <v>12046.58</v>
          </cell>
          <cell r="E274">
            <v>20306</v>
          </cell>
          <cell r="F274">
            <v>3</v>
          </cell>
          <cell r="G274" t="str">
            <v>PEAT</v>
          </cell>
        </row>
        <row r="275">
          <cell r="A275" t="str">
            <v>Marshall ISD2020APD</v>
          </cell>
          <cell r="B275">
            <v>6</v>
          </cell>
          <cell r="C275">
            <v>18</v>
          </cell>
          <cell r="D275">
            <v>21764.900000000005</v>
          </cell>
          <cell r="E275">
            <v>25859.200000000001</v>
          </cell>
          <cell r="F275">
            <v>3</v>
          </cell>
          <cell r="G275" t="str">
            <v>PEAT</v>
          </cell>
        </row>
        <row r="276">
          <cell r="A276" t="str">
            <v>Marshall ISD2020GL</v>
          </cell>
          <cell r="B276">
            <v>1</v>
          </cell>
          <cell r="C276">
            <v>3</v>
          </cell>
          <cell r="D276">
            <v>1838.28</v>
          </cell>
          <cell r="E276">
            <v>1838.28</v>
          </cell>
          <cell r="F276">
            <v>3</v>
          </cell>
          <cell r="G276" t="str">
            <v>PEAT</v>
          </cell>
        </row>
        <row r="277">
          <cell r="A277" t="str">
            <v>Marshall ISD2020Property</v>
          </cell>
          <cell r="B277">
            <v>2</v>
          </cell>
          <cell r="C277">
            <v>6</v>
          </cell>
          <cell r="D277">
            <v>0</v>
          </cell>
          <cell r="E277">
            <v>0</v>
          </cell>
          <cell r="F277">
            <v>3</v>
          </cell>
          <cell r="G277" t="str">
            <v>PEAT</v>
          </cell>
        </row>
        <row r="278">
          <cell r="A278" t="str">
            <v>Marshall ISD2021AL</v>
          </cell>
          <cell r="B278">
            <v>5</v>
          </cell>
          <cell r="C278">
            <v>15</v>
          </cell>
          <cell r="D278">
            <v>12704.45</v>
          </cell>
          <cell r="E278">
            <v>22026.22</v>
          </cell>
          <cell r="F278">
            <v>3</v>
          </cell>
          <cell r="G278" t="str">
            <v>PEAT</v>
          </cell>
        </row>
        <row r="279">
          <cell r="A279" t="str">
            <v>Marshall ISD2021APD</v>
          </cell>
          <cell r="B279">
            <v>5</v>
          </cell>
          <cell r="C279">
            <v>15</v>
          </cell>
          <cell r="D279">
            <v>111347.46000000002</v>
          </cell>
          <cell r="E279">
            <v>115530.15000000001</v>
          </cell>
          <cell r="F279">
            <v>3</v>
          </cell>
          <cell r="G279" t="str">
            <v>PEAT</v>
          </cell>
        </row>
        <row r="280">
          <cell r="A280" t="str">
            <v>McLennan Community College2017AL</v>
          </cell>
          <cell r="B280">
            <v>1</v>
          </cell>
          <cell r="C280">
            <v>3</v>
          </cell>
          <cell r="D280">
            <v>0</v>
          </cell>
          <cell r="E280">
            <v>0</v>
          </cell>
          <cell r="F280">
            <v>3</v>
          </cell>
          <cell r="G280" t="str">
            <v>PEAT</v>
          </cell>
        </row>
        <row r="281">
          <cell r="A281" t="str">
            <v>McLennan Community College2017APD</v>
          </cell>
          <cell r="B281">
            <v>2</v>
          </cell>
          <cell r="C281">
            <v>6</v>
          </cell>
          <cell r="D281">
            <v>989.47</v>
          </cell>
          <cell r="E281">
            <v>1489.47</v>
          </cell>
          <cell r="F281">
            <v>3</v>
          </cell>
          <cell r="G281" t="str">
            <v>PEAT</v>
          </cell>
        </row>
        <row r="282">
          <cell r="A282" t="str">
            <v>McLennan Community College2017GL</v>
          </cell>
          <cell r="B282">
            <v>3</v>
          </cell>
          <cell r="C282">
            <v>9</v>
          </cell>
          <cell r="D282">
            <v>0</v>
          </cell>
          <cell r="E282">
            <v>0</v>
          </cell>
          <cell r="F282">
            <v>3</v>
          </cell>
          <cell r="G282" t="str">
            <v>PEAT</v>
          </cell>
        </row>
        <row r="283">
          <cell r="A283" t="str">
            <v>McLennan Community College2018AL</v>
          </cell>
          <cell r="B283">
            <v>2</v>
          </cell>
          <cell r="C283">
            <v>6</v>
          </cell>
          <cell r="D283">
            <v>11016.23</v>
          </cell>
          <cell r="E283">
            <v>10566.23</v>
          </cell>
          <cell r="F283">
            <v>3</v>
          </cell>
          <cell r="G283" t="str">
            <v>PEAT</v>
          </cell>
        </row>
        <row r="284">
          <cell r="A284" t="str">
            <v>McLennan Community College2018APD</v>
          </cell>
          <cell r="B284">
            <v>1</v>
          </cell>
          <cell r="C284">
            <v>3</v>
          </cell>
          <cell r="D284">
            <v>9267.31</v>
          </cell>
          <cell r="E284">
            <v>9267.31</v>
          </cell>
          <cell r="F284">
            <v>3</v>
          </cell>
          <cell r="G284" t="str">
            <v>PEAT</v>
          </cell>
        </row>
        <row r="285">
          <cell r="A285" t="str">
            <v>McLennan Community College2018ELL</v>
          </cell>
          <cell r="B285">
            <v>4</v>
          </cell>
          <cell r="C285">
            <v>12</v>
          </cell>
          <cell r="D285">
            <v>114289.38999999998</v>
          </cell>
          <cell r="E285">
            <v>234091.43</v>
          </cell>
          <cell r="F285">
            <v>3</v>
          </cell>
          <cell r="G285" t="str">
            <v>PEAT</v>
          </cell>
        </row>
        <row r="286">
          <cell r="A286" t="str">
            <v>McLennan Community College2018GL</v>
          </cell>
          <cell r="B286">
            <v>4</v>
          </cell>
          <cell r="C286">
            <v>12</v>
          </cell>
          <cell r="D286">
            <v>0</v>
          </cell>
          <cell r="E286">
            <v>0</v>
          </cell>
          <cell r="F286">
            <v>3</v>
          </cell>
          <cell r="G286" t="str">
            <v>PEAT</v>
          </cell>
        </row>
        <row r="287">
          <cell r="A287" t="str">
            <v>McLennan Community College2018Property</v>
          </cell>
          <cell r="B287">
            <v>2</v>
          </cell>
          <cell r="C287">
            <v>6</v>
          </cell>
          <cell r="D287">
            <v>10842.5</v>
          </cell>
          <cell r="E287">
            <v>11092.5</v>
          </cell>
          <cell r="F287">
            <v>3</v>
          </cell>
          <cell r="G287" t="str">
            <v>PEAT</v>
          </cell>
        </row>
        <row r="288">
          <cell r="A288" t="str">
            <v>McLennan Community College2019APD</v>
          </cell>
          <cell r="B288">
            <v>1</v>
          </cell>
          <cell r="C288">
            <v>3</v>
          </cell>
          <cell r="D288">
            <v>3707.4</v>
          </cell>
          <cell r="E288">
            <v>4207.3999999999996</v>
          </cell>
          <cell r="F288">
            <v>3</v>
          </cell>
          <cell r="G288" t="str">
            <v>PEAT</v>
          </cell>
        </row>
        <row r="289">
          <cell r="A289" t="str">
            <v>McLennan Community College2019ELL</v>
          </cell>
          <cell r="B289">
            <v>1</v>
          </cell>
          <cell r="C289">
            <v>3</v>
          </cell>
          <cell r="D289">
            <v>1250</v>
          </cell>
          <cell r="E289">
            <v>46250</v>
          </cell>
          <cell r="F289">
            <v>3</v>
          </cell>
          <cell r="G289" t="str">
            <v>PEAT</v>
          </cell>
        </row>
        <row r="290">
          <cell r="A290" t="str">
            <v>McLennan Community College2019GL</v>
          </cell>
          <cell r="B290">
            <v>1</v>
          </cell>
          <cell r="C290">
            <v>3</v>
          </cell>
          <cell r="D290">
            <v>0</v>
          </cell>
          <cell r="E290">
            <v>0</v>
          </cell>
          <cell r="F290">
            <v>3</v>
          </cell>
          <cell r="G290" t="str">
            <v>PEAT</v>
          </cell>
        </row>
        <row r="291">
          <cell r="A291" t="str">
            <v>McLennan Community College2019Property</v>
          </cell>
          <cell r="B291">
            <v>2</v>
          </cell>
          <cell r="C291">
            <v>6</v>
          </cell>
          <cell r="D291">
            <v>53819.16</v>
          </cell>
          <cell r="E291">
            <v>63819.16</v>
          </cell>
          <cell r="F291">
            <v>3</v>
          </cell>
          <cell r="G291" t="str">
            <v>PEAT</v>
          </cell>
        </row>
        <row r="292">
          <cell r="A292" t="str">
            <v>McLennan Community College2020APD</v>
          </cell>
          <cell r="B292">
            <v>2</v>
          </cell>
          <cell r="C292">
            <v>6</v>
          </cell>
          <cell r="D292">
            <v>4657.0600000000004</v>
          </cell>
          <cell r="E292">
            <v>5657.06</v>
          </cell>
          <cell r="F292">
            <v>3</v>
          </cell>
          <cell r="G292" t="str">
            <v>PEAT</v>
          </cell>
        </row>
        <row r="293">
          <cell r="A293" t="str">
            <v>McLennan Community College2020ELL</v>
          </cell>
          <cell r="B293">
            <v>1</v>
          </cell>
          <cell r="C293">
            <v>3</v>
          </cell>
          <cell r="D293">
            <v>7032.5</v>
          </cell>
          <cell r="E293">
            <v>12815</v>
          </cell>
          <cell r="F293">
            <v>3</v>
          </cell>
          <cell r="G293" t="str">
            <v>PEAT</v>
          </cell>
        </row>
        <row r="294">
          <cell r="A294" t="str">
            <v>McLennan Community College2020Property</v>
          </cell>
          <cell r="B294">
            <v>1</v>
          </cell>
          <cell r="C294">
            <v>3</v>
          </cell>
          <cell r="D294">
            <v>529711.87</v>
          </cell>
          <cell r="E294">
            <v>539711.87</v>
          </cell>
          <cell r="F294">
            <v>3</v>
          </cell>
          <cell r="G294" t="str">
            <v>PEAT</v>
          </cell>
        </row>
        <row r="295">
          <cell r="A295" t="str">
            <v>McLennan Community College2021APD</v>
          </cell>
          <cell r="B295">
            <v>1</v>
          </cell>
          <cell r="C295">
            <v>3</v>
          </cell>
          <cell r="D295">
            <v>2705.42</v>
          </cell>
          <cell r="E295">
            <v>3012.46</v>
          </cell>
          <cell r="F295">
            <v>3</v>
          </cell>
          <cell r="G295" t="str">
            <v>PEAT</v>
          </cell>
        </row>
        <row r="296">
          <cell r="A296" t="str">
            <v>McLennan Community College2021ELL</v>
          </cell>
          <cell r="B296">
            <v>2</v>
          </cell>
          <cell r="C296">
            <v>6</v>
          </cell>
          <cell r="D296">
            <v>1250</v>
          </cell>
          <cell r="E296">
            <v>1250</v>
          </cell>
          <cell r="F296">
            <v>3</v>
          </cell>
          <cell r="G296" t="str">
            <v>PEAT</v>
          </cell>
        </row>
        <row r="297">
          <cell r="A297" t="str">
            <v>McLennan Community College2021GL</v>
          </cell>
          <cell r="B297">
            <v>3</v>
          </cell>
          <cell r="C297">
            <v>9</v>
          </cell>
          <cell r="D297">
            <v>0</v>
          </cell>
          <cell r="E297">
            <v>0</v>
          </cell>
          <cell r="F297">
            <v>3</v>
          </cell>
          <cell r="G297" t="str">
            <v>PEAT</v>
          </cell>
        </row>
        <row r="298">
          <cell r="A298" t="str">
            <v>Mineola ISD2017AL</v>
          </cell>
          <cell r="B298">
            <v>1</v>
          </cell>
          <cell r="C298">
            <v>3</v>
          </cell>
          <cell r="D298">
            <v>1137.29</v>
          </cell>
          <cell r="E298">
            <v>1137.29</v>
          </cell>
          <cell r="F298">
            <v>3</v>
          </cell>
          <cell r="G298" t="str">
            <v>PEAT</v>
          </cell>
        </row>
        <row r="299">
          <cell r="A299" t="str">
            <v>Mineola ISD2017APD</v>
          </cell>
          <cell r="B299">
            <v>1</v>
          </cell>
          <cell r="C299">
            <v>3</v>
          </cell>
          <cell r="D299">
            <v>0</v>
          </cell>
          <cell r="E299">
            <v>0</v>
          </cell>
          <cell r="F299">
            <v>3</v>
          </cell>
          <cell r="G299" t="str">
            <v>PEAT</v>
          </cell>
        </row>
        <row r="300">
          <cell r="A300" t="str">
            <v>Mineola ISD2018AL</v>
          </cell>
          <cell r="B300">
            <v>1</v>
          </cell>
          <cell r="C300">
            <v>3</v>
          </cell>
          <cell r="D300">
            <v>0</v>
          </cell>
          <cell r="E300">
            <v>0</v>
          </cell>
          <cell r="F300">
            <v>3</v>
          </cell>
          <cell r="G300" t="str">
            <v>PEAT</v>
          </cell>
        </row>
        <row r="301">
          <cell r="A301" t="str">
            <v>Mineola ISD2018Property</v>
          </cell>
          <cell r="B301">
            <v>1</v>
          </cell>
          <cell r="C301">
            <v>3</v>
          </cell>
          <cell r="D301">
            <v>833</v>
          </cell>
          <cell r="E301">
            <v>833</v>
          </cell>
          <cell r="F301">
            <v>3</v>
          </cell>
          <cell r="G301" t="str">
            <v>PEAT</v>
          </cell>
        </row>
        <row r="302">
          <cell r="A302" t="str">
            <v>Mineola ISD2019AL</v>
          </cell>
          <cell r="B302">
            <v>2</v>
          </cell>
          <cell r="C302">
            <v>6</v>
          </cell>
          <cell r="D302">
            <v>0</v>
          </cell>
          <cell r="E302">
            <v>0</v>
          </cell>
          <cell r="F302">
            <v>3</v>
          </cell>
          <cell r="G302" t="str">
            <v>PEAT</v>
          </cell>
        </row>
        <row r="303">
          <cell r="A303" t="str">
            <v>Mineola ISD2019APD</v>
          </cell>
          <cell r="B303">
            <v>2</v>
          </cell>
          <cell r="C303">
            <v>6</v>
          </cell>
          <cell r="D303">
            <v>18838.73</v>
          </cell>
          <cell r="E303">
            <v>5553.9699999999993</v>
          </cell>
          <cell r="F303">
            <v>3</v>
          </cell>
          <cell r="G303" t="str">
            <v>PEAT</v>
          </cell>
        </row>
        <row r="304">
          <cell r="A304" t="str">
            <v>Mineola ISD2019Property</v>
          </cell>
          <cell r="B304">
            <v>2</v>
          </cell>
          <cell r="C304">
            <v>6</v>
          </cell>
          <cell r="D304">
            <v>17931.5</v>
          </cell>
          <cell r="E304">
            <v>18431.5</v>
          </cell>
          <cell r="F304">
            <v>3</v>
          </cell>
          <cell r="G304" t="str">
            <v>PEAT</v>
          </cell>
        </row>
        <row r="305">
          <cell r="A305" t="str">
            <v>Mineola ISD2020AL</v>
          </cell>
          <cell r="B305">
            <v>1</v>
          </cell>
          <cell r="C305">
            <v>3</v>
          </cell>
          <cell r="D305">
            <v>2654.79</v>
          </cell>
          <cell r="E305">
            <v>2654.79</v>
          </cell>
          <cell r="F305">
            <v>3</v>
          </cell>
          <cell r="G305" t="str">
            <v>PEAT</v>
          </cell>
        </row>
        <row r="306">
          <cell r="A306" t="str">
            <v>Mineola ISD2021AL</v>
          </cell>
          <cell r="B306">
            <v>1</v>
          </cell>
          <cell r="C306">
            <v>3</v>
          </cell>
          <cell r="D306">
            <v>6819.52</v>
          </cell>
          <cell r="E306">
            <v>12000</v>
          </cell>
          <cell r="F306">
            <v>3</v>
          </cell>
          <cell r="G306" t="str">
            <v>PEAT</v>
          </cell>
        </row>
        <row r="307">
          <cell r="A307" t="str">
            <v>Mineola ISD2021APD</v>
          </cell>
          <cell r="B307">
            <v>2</v>
          </cell>
          <cell r="C307">
            <v>6</v>
          </cell>
          <cell r="D307">
            <v>532.79999999999995</v>
          </cell>
          <cell r="E307">
            <v>5932.8</v>
          </cell>
          <cell r="F307">
            <v>3</v>
          </cell>
          <cell r="G307" t="str">
            <v>PEAT</v>
          </cell>
        </row>
        <row r="308">
          <cell r="A308" t="str">
            <v>Mineola ISD2021Property</v>
          </cell>
          <cell r="B308">
            <v>1</v>
          </cell>
          <cell r="C308">
            <v>3</v>
          </cell>
          <cell r="D308">
            <v>9249.92</v>
          </cell>
          <cell r="E308">
            <v>10249.92</v>
          </cell>
          <cell r="F308">
            <v>3</v>
          </cell>
          <cell r="G308" t="str">
            <v>PEAT</v>
          </cell>
        </row>
        <row r="309">
          <cell r="A309" t="str">
            <v>Mt. Enterprise ISD2018Property</v>
          </cell>
          <cell r="B309">
            <v>1</v>
          </cell>
          <cell r="C309">
            <v>3</v>
          </cell>
          <cell r="D309">
            <v>4767</v>
          </cell>
          <cell r="E309">
            <v>5017</v>
          </cell>
          <cell r="F309">
            <v>3</v>
          </cell>
          <cell r="G309" t="str">
            <v>PEAT</v>
          </cell>
        </row>
        <row r="310">
          <cell r="A310" t="str">
            <v>Mt. Enterprise ISD2019Property</v>
          </cell>
          <cell r="B310">
            <v>1</v>
          </cell>
          <cell r="C310">
            <v>3</v>
          </cell>
          <cell r="D310">
            <v>2525.56</v>
          </cell>
          <cell r="E310">
            <v>3025.56</v>
          </cell>
          <cell r="F310">
            <v>3</v>
          </cell>
          <cell r="G310" t="str">
            <v>PEAT</v>
          </cell>
        </row>
        <row r="311">
          <cell r="A311" t="str">
            <v>Mt. Enterprise ISD2020Property</v>
          </cell>
          <cell r="B311">
            <v>2</v>
          </cell>
          <cell r="C311">
            <v>6</v>
          </cell>
          <cell r="D311">
            <v>96322</v>
          </cell>
          <cell r="E311">
            <v>106322</v>
          </cell>
          <cell r="F311">
            <v>3</v>
          </cell>
          <cell r="G311" t="str">
            <v>PEAT</v>
          </cell>
        </row>
        <row r="312">
          <cell r="A312" t="str">
            <v>Nazareth ISD2017APD</v>
          </cell>
          <cell r="B312">
            <v>1</v>
          </cell>
          <cell r="C312">
            <v>3</v>
          </cell>
          <cell r="D312">
            <v>1009.94</v>
          </cell>
          <cell r="E312">
            <v>2009.94</v>
          </cell>
          <cell r="F312">
            <v>3</v>
          </cell>
          <cell r="G312" t="str">
            <v>PEAT</v>
          </cell>
        </row>
        <row r="313">
          <cell r="A313" t="str">
            <v>Nazareth ISD2018AL</v>
          </cell>
          <cell r="B313">
            <v>1</v>
          </cell>
          <cell r="C313">
            <v>3</v>
          </cell>
          <cell r="D313">
            <v>1818.3200000000002</v>
          </cell>
          <cell r="E313">
            <v>1818.32</v>
          </cell>
          <cell r="F313">
            <v>3</v>
          </cell>
          <cell r="G313" t="str">
            <v>PEAT</v>
          </cell>
        </row>
        <row r="314">
          <cell r="A314" t="str">
            <v>Nazareth ISD2018GL</v>
          </cell>
          <cell r="B314">
            <v>1</v>
          </cell>
          <cell r="C314">
            <v>3</v>
          </cell>
          <cell r="D314">
            <v>0</v>
          </cell>
          <cell r="E314">
            <v>0</v>
          </cell>
          <cell r="F314">
            <v>3</v>
          </cell>
          <cell r="G314" t="str">
            <v>PEAT</v>
          </cell>
        </row>
        <row r="315">
          <cell r="A315" t="str">
            <v>Nazareth ISD2018Property</v>
          </cell>
          <cell r="B315">
            <v>1</v>
          </cell>
          <cell r="C315">
            <v>3</v>
          </cell>
          <cell r="D315">
            <v>2203.85</v>
          </cell>
          <cell r="E315">
            <v>2203.85</v>
          </cell>
          <cell r="F315">
            <v>3</v>
          </cell>
          <cell r="G315" t="str">
            <v>PEAT</v>
          </cell>
        </row>
        <row r="316">
          <cell r="A316" t="str">
            <v>Nazareth ISD2021Property</v>
          </cell>
          <cell r="B316">
            <v>1</v>
          </cell>
          <cell r="C316">
            <v>3</v>
          </cell>
          <cell r="D316">
            <v>5898.42</v>
          </cell>
          <cell r="E316">
            <v>11196.78</v>
          </cell>
          <cell r="F316">
            <v>3</v>
          </cell>
          <cell r="G316" t="str">
            <v>PEAT</v>
          </cell>
        </row>
        <row r="317">
          <cell r="A317" t="str">
            <v>Neches ISD2017AL</v>
          </cell>
          <cell r="B317">
            <v>1</v>
          </cell>
          <cell r="C317">
            <v>3</v>
          </cell>
          <cell r="D317">
            <v>1552.56</v>
          </cell>
          <cell r="E317">
            <v>1552.56</v>
          </cell>
          <cell r="F317">
            <v>3</v>
          </cell>
          <cell r="G317" t="str">
            <v>PEAT</v>
          </cell>
        </row>
        <row r="318">
          <cell r="A318" t="str">
            <v>Neches ISD2019Property</v>
          </cell>
          <cell r="B318">
            <v>1</v>
          </cell>
          <cell r="C318">
            <v>3</v>
          </cell>
          <cell r="D318">
            <v>7064.27</v>
          </cell>
          <cell r="E318">
            <v>12064.27</v>
          </cell>
          <cell r="F318">
            <v>3</v>
          </cell>
          <cell r="G318" t="str">
            <v>PEAT</v>
          </cell>
        </row>
        <row r="319">
          <cell r="A319" t="str">
            <v>Neches ISD2020ELL</v>
          </cell>
          <cell r="B319">
            <v>5</v>
          </cell>
          <cell r="C319">
            <v>15</v>
          </cell>
          <cell r="D319">
            <v>1250</v>
          </cell>
          <cell r="E319">
            <v>1250</v>
          </cell>
          <cell r="F319">
            <v>3</v>
          </cell>
          <cell r="G319" t="str">
            <v>PEAT</v>
          </cell>
        </row>
        <row r="320">
          <cell r="A320" t="str">
            <v>Neches ISD2021APD</v>
          </cell>
          <cell r="B320">
            <v>1</v>
          </cell>
          <cell r="C320">
            <v>3</v>
          </cell>
          <cell r="D320">
            <v>6</v>
          </cell>
          <cell r="E320">
            <v>8000</v>
          </cell>
          <cell r="F320">
            <v>3</v>
          </cell>
          <cell r="G320" t="str">
            <v>PEAT</v>
          </cell>
        </row>
        <row r="321">
          <cell r="A321" t="str">
            <v>New Summerfield ISD2019Property</v>
          </cell>
          <cell r="B321">
            <v>1</v>
          </cell>
          <cell r="C321">
            <v>3</v>
          </cell>
          <cell r="D321">
            <v>5714.5</v>
          </cell>
          <cell r="E321">
            <v>6775.26</v>
          </cell>
          <cell r="F321">
            <v>3</v>
          </cell>
          <cell r="G321" t="str">
            <v>PEAT</v>
          </cell>
        </row>
        <row r="322">
          <cell r="A322" t="str">
            <v>New Summerfield ISD2021Property</v>
          </cell>
          <cell r="B322">
            <v>1</v>
          </cell>
          <cell r="C322">
            <v>3</v>
          </cell>
          <cell r="D322">
            <v>0</v>
          </cell>
          <cell r="E322">
            <v>11698.88</v>
          </cell>
          <cell r="F322">
            <v>3</v>
          </cell>
          <cell r="G322" t="str">
            <v>PEAT</v>
          </cell>
        </row>
        <row r="323">
          <cell r="A323" t="str">
            <v>Newcastle ISD2017AL</v>
          </cell>
          <cell r="B323">
            <v>4</v>
          </cell>
          <cell r="C323">
            <v>16</v>
          </cell>
          <cell r="D323">
            <v>25436</v>
          </cell>
          <cell r="E323">
            <v>25520</v>
          </cell>
          <cell r="F323">
            <v>4</v>
          </cell>
          <cell r="G323" t="str">
            <v>TASB</v>
          </cell>
        </row>
        <row r="324">
          <cell r="A324" t="str">
            <v>Newcastle ISD2021APD</v>
          </cell>
          <cell r="B324">
            <v>1</v>
          </cell>
          <cell r="C324">
            <v>3</v>
          </cell>
          <cell r="D324">
            <v>5724.32</v>
          </cell>
          <cell r="E324">
            <v>6224.32</v>
          </cell>
          <cell r="F324">
            <v>3</v>
          </cell>
          <cell r="G324" t="str">
            <v>PEAT</v>
          </cell>
        </row>
        <row r="325">
          <cell r="A325" t="str">
            <v>Nocona ISD2018Property</v>
          </cell>
          <cell r="B325">
            <v>1</v>
          </cell>
          <cell r="C325">
            <v>3</v>
          </cell>
          <cell r="D325">
            <v>1741.77</v>
          </cell>
          <cell r="E325">
            <v>1741.77</v>
          </cell>
          <cell r="F325">
            <v>3</v>
          </cell>
          <cell r="G325" t="str">
            <v>PEAT</v>
          </cell>
        </row>
        <row r="326">
          <cell r="A326" t="str">
            <v>North Lamar ISD2017AL</v>
          </cell>
          <cell r="B326">
            <v>1</v>
          </cell>
          <cell r="C326">
            <v>6</v>
          </cell>
          <cell r="D326">
            <v>120</v>
          </cell>
          <cell r="E326">
            <v>120</v>
          </cell>
          <cell r="F326">
            <v>6</v>
          </cell>
          <cell r="G326" t="str">
            <v>TREA</v>
          </cell>
        </row>
        <row r="327">
          <cell r="A327" t="str">
            <v>North Lamar ISD2017APD</v>
          </cell>
          <cell r="B327">
            <v>1</v>
          </cell>
          <cell r="C327">
            <v>6</v>
          </cell>
          <cell r="D327">
            <v>2334</v>
          </cell>
          <cell r="E327">
            <v>2334</v>
          </cell>
          <cell r="F327">
            <v>6</v>
          </cell>
          <cell r="G327" t="str">
            <v>TREA</v>
          </cell>
        </row>
        <row r="328">
          <cell r="A328" t="str">
            <v>North Lamar ISD2018AL</v>
          </cell>
          <cell r="B328">
            <v>3</v>
          </cell>
          <cell r="C328">
            <v>18</v>
          </cell>
          <cell r="D328">
            <v>6829</v>
          </cell>
          <cell r="E328">
            <v>6829</v>
          </cell>
          <cell r="F328">
            <v>6</v>
          </cell>
          <cell r="G328" t="str">
            <v>TREA</v>
          </cell>
        </row>
        <row r="329">
          <cell r="A329" t="str">
            <v>North Lamar ISD2018Property</v>
          </cell>
          <cell r="B329">
            <v>1</v>
          </cell>
          <cell r="C329">
            <v>6</v>
          </cell>
          <cell r="D329">
            <v>158263</v>
          </cell>
          <cell r="E329">
            <v>158263</v>
          </cell>
          <cell r="F329">
            <v>6</v>
          </cell>
          <cell r="G329" t="str">
            <v>TREA</v>
          </cell>
        </row>
        <row r="330">
          <cell r="A330" t="str">
            <v>North Lamar ISD2019AL</v>
          </cell>
          <cell r="B330">
            <v>1</v>
          </cell>
          <cell r="C330">
            <v>3</v>
          </cell>
          <cell r="D330">
            <v>4526.54</v>
          </cell>
          <cell r="E330">
            <v>4526.54</v>
          </cell>
          <cell r="F330">
            <v>3</v>
          </cell>
          <cell r="G330" t="str">
            <v>PEAT</v>
          </cell>
        </row>
        <row r="331">
          <cell r="A331" t="str">
            <v>North Lamar ISD2020AL</v>
          </cell>
          <cell r="B331">
            <v>1</v>
          </cell>
          <cell r="C331">
            <v>3</v>
          </cell>
          <cell r="D331">
            <v>5274.12</v>
          </cell>
          <cell r="E331">
            <v>5274.12</v>
          </cell>
          <cell r="F331">
            <v>3</v>
          </cell>
          <cell r="G331" t="str">
            <v>PEAT</v>
          </cell>
        </row>
        <row r="332">
          <cell r="A332" t="str">
            <v>North Lamar ISD2020APD</v>
          </cell>
          <cell r="B332">
            <v>2</v>
          </cell>
          <cell r="C332">
            <v>6</v>
          </cell>
          <cell r="D332">
            <v>5539.92</v>
          </cell>
          <cell r="E332">
            <v>6539.92</v>
          </cell>
          <cell r="F332">
            <v>3</v>
          </cell>
          <cell r="G332" t="str">
            <v>PEAT</v>
          </cell>
        </row>
        <row r="333">
          <cell r="A333" t="str">
            <v>North Lamar ISD2020GL</v>
          </cell>
          <cell r="B333">
            <v>1</v>
          </cell>
          <cell r="C333">
            <v>3</v>
          </cell>
          <cell r="D333">
            <v>1021.22</v>
          </cell>
          <cell r="E333">
            <v>1021.22</v>
          </cell>
          <cell r="F333">
            <v>3</v>
          </cell>
          <cell r="G333" t="str">
            <v>PEAT</v>
          </cell>
        </row>
        <row r="334">
          <cell r="A334" t="str">
            <v>North Lamar ISD2020Property</v>
          </cell>
          <cell r="B334">
            <v>1</v>
          </cell>
          <cell r="C334">
            <v>3</v>
          </cell>
          <cell r="D334">
            <v>206394.06</v>
          </cell>
          <cell r="E334">
            <v>231394.06</v>
          </cell>
          <cell r="F334">
            <v>3</v>
          </cell>
          <cell r="G334" t="str">
            <v>PEAT</v>
          </cell>
        </row>
        <row r="335">
          <cell r="A335" t="str">
            <v>North Lamar ISD2021AL</v>
          </cell>
          <cell r="B335">
            <v>1</v>
          </cell>
          <cell r="C335">
            <v>3</v>
          </cell>
          <cell r="D335">
            <v>1841.65</v>
          </cell>
          <cell r="E335">
            <v>1841.65</v>
          </cell>
          <cell r="F335">
            <v>3</v>
          </cell>
          <cell r="G335" t="str">
            <v>PEAT</v>
          </cell>
        </row>
        <row r="336">
          <cell r="A336" t="str">
            <v>North Lamar ISD2021GL</v>
          </cell>
          <cell r="B336">
            <v>1</v>
          </cell>
          <cell r="C336">
            <v>3</v>
          </cell>
          <cell r="D336">
            <v>0</v>
          </cell>
          <cell r="E336">
            <v>0</v>
          </cell>
          <cell r="F336">
            <v>3</v>
          </cell>
          <cell r="G336" t="str">
            <v>PEAT</v>
          </cell>
        </row>
        <row r="337">
          <cell r="A337" t="str">
            <v>North Lamar ISD2021Property</v>
          </cell>
          <cell r="B337">
            <v>1</v>
          </cell>
          <cell r="C337">
            <v>3</v>
          </cell>
          <cell r="D337">
            <v>0</v>
          </cell>
          <cell r="E337">
            <v>0</v>
          </cell>
          <cell r="F337">
            <v>3</v>
          </cell>
          <cell r="G337" t="str">
            <v>PEAT</v>
          </cell>
        </row>
        <row r="338">
          <cell r="A338" t="str">
            <v>Northside ISD (Vernon)2021APD</v>
          </cell>
          <cell r="B338">
            <v>1</v>
          </cell>
          <cell r="C338">
            <v>3</v>
          </cell>
          <cell r="D338">
            <v>3491.72</v>
          </cell>
          <cell r="E338">
            <v>3991.72</v>
          </cell>
          <cell r="F338">
            <v>3</v>
          </cell>
          <cell r="G338" t="str">
            <v>PEAT</v>
          </cell>
        </row>
        <row r="339">
          <cell r="A339" t="str">
            <v>Northside ISD (Vernon)2021Property</v>
          </cell>
          <cell r="B339">
            <v>1</v>
          </cell>
          <cell r="C339">
            <v>3</v>
          </cell>
          <cell r="D339">
            <v>76022.5</v>
          </cell>
          <cell r="E339">
            <v>81022.5</v>
          </cell>
          <cell r="F339">
            <v>3</v>
          </cell>
          <cell r="G339" t="str">
            <v>PEAT</v>
          </cell>
        </row>
        <row r="340">
          <cell r="A340" t="str">
            <v>Overton ISD2017AL</v>
          </cell>
          <cell r="B340">
            <v>1</v>
          </cell>
          <cell r="C340">
            <v>3</v>
          </cell>
          <cell r="D340">
            <v>3608.14</v>
          </cell>
          <cell r="E340">
            <v>3608.14</v>
          </cell>
          <cell r="F340">
            <v>3</v>
          </cell>
          <cell r="G340" t="str">
            <v>PEAT</v>
          </cell>
        </row>
        <row r="341">
          <cell r="A341" t="str">
            <v>Overton ISD2017Property</v>
          </cell>
          <cell r="B341">
            <v>1</v>
          </cell>
          <cell r="C341">
            <v>3</v>
          </cell>
          <cell r="D341">
            <v>7997</v>
          </cell>
          <cell r="E341">
            <v>8997</v>
          </cell>
          <cell r="F341">
            <v>3</v>
          </cell>
          <cell r="G341" t="str">
            <v>PEAT</v>
          </cell>
        </row>
        <row r="342">
          <cell r="A342" t="str">
            <v>Overton ISD2018Property</v>
          </cell>
          <cell r="B342">
            <v>1</v>
          </cell>
          <cell r="C342">
            <v>3</v>
          </cell>
          <cell r="D342">
            <v>0</v>
          </cell>
          <cell r="E342">
            <v>0</v>
          </cell>
          <cell r="F342">
            <v>3</v>
          </cell>
          <cell r="G342" t="str">
            <v>PEAT</v>
          </cell>
        </row>
        <row r="343">
          <cell r="A343" t="str">
            <v>Overton ISD2019Property</v>
          </cell>
          <cell r="B343">
            <v>1</v>
          </cell>
          <cell r="C343">
            <v>3</v>
          </cell>
          <cell r="D343">
            <v>782.09</v>
          </cell>
          <cell r="E343">
            <v>782.09</v>
          </cell>
          <cell r="F343">
            <v>3</v>
          </cell>
          <cell r="G343" t="str">
            <v>PEAT</v>
          </cell>
        </row>
        <row r="344">
          <cell r="A344" t="str">
            <v>Overton ISD2021AL</v>
          </cell>
          <cell r="B344">
            <v>1</v>
          </cell>
          <cell r="C344">
            <v>3</v>
          </cell>
          <cell r="D344">
            <v>8861.81</v>
          </cell>
          <cell r="E344">
            <v>8861.81</v>
          </cell>
          <cell r="F344">
            <v>3</v>
          </cell>
          <cell r="G344" t="str">
            <v>PEAT</v>
          </cell>
        </row>
        <row r="345">
          <cell r="A345" t="str">
            <v>Overton ISD2021GL</v>
          </cell>
          <cell r="B345">
            <v>1</v>
          </cell>
          <cell r="C345">
            <v>3</v>
          </cell>
          <cell r="D345">
            <v>0</v>
          </cell>
          <cell r="E345">
            <v>0</v>
          </cell>
          <cell r="F345">
            <v>3</v>
          </cell>
          <cell r="G345" t="str">
            <v>PEAT</v>
          </cell>
        </row>
        <row r="346">
          <cell r="A346" t="str">
            <v>Panther Creek CISD2020GL</v>
          </cell>
          <cell r="B346">
            <v>1</v>
          </cell>
          <cell r="C346">
            <v>3</v>
          </cell>
          <cell r="D346">
            <v>2500</v>
          </cell>
          <cell r="E346">
            <v>2500</v>
          </cell>
          <cell r="F346">
            <v>3</v>
          </cell>
          <cell r="G346" t="str">
            <v>PEAT</v>
          </cell>
        </row>
        <row r="347">
          <cell r="A347" t="str">
            <v>Paris ISD2017AL</v>
          </cell>
          <cell r="B347">
            <v>3</v>
          </cell>
          <cell r="C347">
            <v>18</v>
          </cell>
          <cell r="D347">
            <v>16866</v>
          </cell>
          <cell r="E347">
            <v>16866</v>
          </cell>
          <cell r="F347">
            <v>6</v>
          </cell>
          <cell r="G347" t="str">
            <v>TREA</v>
          </cell>
        </row>
        <row r="348">
          <cell r="A348" t="str">
            <v>Paris ISD2017APD</v>
          </cell>
          <cell r="B348">
            <v>1</v>
          </cell>
          <cell r="C348">
            <v>6</v>
          </cell>
          <cell r="D348">
            <v>2004</v>
          </cell>
          <cell r="E348">
            <v>2004</v>
          </cell>
          <cell r="F348">
            <v>6</v>
          </cell>
          <cell r="G348" t="str">
            <v>TREA</v>
          </cell>
        </row>
        <row r="349">
          <cell r="A349" t="str">
            <v>Paris ISD2018AL</v>
          </cell>
          <cell r="B349">
            <v>2</v>
          </cell>
          <cell r="C349">
            <v>12</v>
          </cell>
          <cell r="D349">
            <v>10568</v>
          </cell>
          <cell r="E349">
            <v>10568</v>
          </cell>
          <cell r="F349">
            <v>6</v>
          </cell>
          <cell r="G349" t="str">
            <v>TREA</v>
          </cell>
        </row>
        <row r="350">
          <cell r="A350" t="str">
            <v>Paris ISD2019AL</v>
          </cell>
          <cell r="B350">
            <v>4</v>
          </cell>
          <cell r="C350">
            <v>12</v>
          </cell>
          <cell r="D350">
            <v>19728.71</v>
          </cell>
          <cell r="E350">
            <v>35988.71</v>
          </cell>
          <cell r="F350">
            <v>3</v>
          </cell>
          <cell r="G350" t="str">
            <v>PEAT</v>
          </cell>
        </row>
        <row r="351">
          <cell r="A351" t="str">
            <v>Paris ISD2020ELL</v>
          </cell>
          <cell r="B351">
            <v>1</v>
          </cell>
          <cell r="C351">
            <v>3</v>
          </cell>
          <cell r="D351">
            <v>13750</v>
          </cell>
          <cell r="E351">
            <v>15760.5</v>
          </cell>
          <cell r="F351">
            <v>3</v>
          </cell>
          <cell r="G351" t="str">
            <v>PEAT</v>
          </cell>
        </row>
        <row r="352">
          <cell r="A352" t="str">
            <v>Paris ISD2020Property</v>
          </cell>
          <cell r="B352">
            <v>2</v>
          </cell>
          <cell r="C352">
            <v>6</v>
          </cell>
          <cell r="D352">
            <v>114476.13</v>
          </cell>
          <cell r="E352">
            <v>164476.13</v>
          </cell>
          <cell r="F352">
            <v>3</v>
          </cell>
          <cell r="G352" t="str">
            <v>PEAT</v>
          </cell>
        </row>
        <row r="353">
          <cell r="A353" t="str">
            <v>Paris ISD2021AL</v>
          </cell>
          <cell r="B353">
            <v>2</v>
          </cell>
          <cell r="C353">
            <v>6</v>
          </cell>
          <cell r="D353">
            <v>7268.86</v>
          </cell>
          <cell r="E353">
            <v>8724.74</v>
          </cell>
          <cell r="F353">
            <v>3</v>
          </cell>
          <cell r="G353" t="str">
            <v>PEAT</v>
          </cell>
        </row>
        <row r="354">
          <cell r="A354" t="str">
            <v>Paris ISD2021APD</v>
          </cell>
          <cell r="B354">
            <v>1</v>
          </cell>
          <cell r="C354">
            <v>3</v>
          </cell>
          <cell r="D354">
            <v>0</v>
          </cell>
          <cell r="E354">
            <v>0</v>
          </cell>
          <cell r="F354">
            <v>3</v>
          </cell>
          <cell r="G354" t="str">
            <v>PEAT</v>
          </cell>
        </row>
        <row r="355">
          <cell r="A355" t="str">
            <v>Paris ISD2021ELL</v>
          </cell>
          <cell r="B355">
            <v>1</v>
          </cell>
          <cell r="C355">
            <v>3</v>
          </cell>
          <cell r="D355">
            <v>1250</v>
          </cell>
          <cell r="E355">
            <v>1250</v>
          </cell>
          <cell r="F355">
            <v>3</v>
          </cell>
          <cell r="G355" t="str">
            <v>PEAT</v>
          </cell>
        </row>
        <row r="356">
          <cell r="A356" t="str">
            <v>Petrolia CISD2018AL</v>
          </cell>
          <cell r="B356">
            <v>1</v>
          </cell>
          <cell r="C356">
            <v>3</v>
          </cell>
          <cell r="D356">
            <v>15604.93</v>
          </cell>
          <cell r="E356">
            <v>15604.93</v>
          </cell>
          <cell r="F356">
            <v>3</v>
          </cell>
          <cell r="G356" t="str">
            <v>PEAT</v>
          </cell>
        </row>
        <row r="357">
          <cell r="A357" t="str">
            <v>Petrolia CISD2018APD</v>
          </cell>
          <cell r="B357">
            <v>1</v>
          </cell>
          <cell r="C357">
            <v>3</v>
          </cell>
          <cell r="D357">
            <v>0</v>
          </cell>
          <cell r="E357">
            <v>0</v>
          </cell>
          <cell r="F357">
            <v>3</v>
          </cell>
          <cell r="G357" t="str">
            <v>PEAT</v>
          </cell>
        </row>
        <row r="358">
          <cell r="A358" t="str">
            <v>Petrolia CISD2019Property</v>
          </cell>
          <cell r="B358">
            <v>1</v>
          </cell>
          <cell r="C358">
            <v>3</v>
          </cell>
          <cell r="D358">
            <v>3914263.45</v>
          </cell>
          <cell r="E358">
            <v>4559241.3499999996</v>
          </cell>
          <cell r="F358">
            <v>3</v>
          </cell>
          <cell r="G358" t="str">
            <v>PEAT</v>
          </cell>
        </row>
        <row r="359">
          <cell r="A359" t="str">
            <v>Petrolia CISD2021ELL</v>
          </cell>
          <cell r="B359">
            <v>1</v>
          </cell>
          <cell r="C359">
            <v>3</v>
          </cell>
          <cell r="D359">
            <v>1250</v>
          </cell>
          <cell r="E359">
            <v>1250</v>
          </cell>
          <cell r="F359">
            <v>3</v>
          </cell>
          <cell r="G359" t="str">
            <v>PEAT</v>
          </cell>
        </row>
        <row r="360">
          <cell r="A360" t="str">
            <v>Pottsboro ISD2017AL</v>
          </cell>
          <cell r="B360">
            <v>3</v>
          </cell>
          <cell r="C360">
            <v>9</v>
          </cell>
          <cell r="D360">
            <v>12837.35</v>
          </cell>
          <cell r="E360">
            <v>12837.35</v>
          </cell>
          <cell r="F360">
            <v>3</v>
          </cell>
          <cell r="G360" t="str">
            <v>PEAT</v>
          </cell>
        </row>
        <row r="361">
          <cell r="A361" t="str">
            <v>Pottsboro ISD2017APD</v>
          </cell>
          <cell r="B361">
            <v>1</v>
          </cell>
          <cell r="C361">
            <v>3</v>
          </cell>
          <cell r="D361">
            <v>20032.600000000002</v>
          </cell>
          <cell r="E361">
            <v>21032.6</v>
          </cell>
          <cell r="F361">
            <v>3</v>
          </cell>
          <cell r="G361" t="str">
            <v>PEAT</v>
          </cell>
        </row>
        <row r="362">
          <cell r="A362" t="str">
            <v>Pottsboro ISD2017GL</v>
          </cell>
          <cell r="B362">
            <v>2</v>
          </cell>
          <cell r="C362">
            <v>6</v>
          </cell>
          <cell r="D362">
            <v>9.8000000000000007</v>
          </cell>
          <cell r="E362">
            <v>9.8000000000000007</v>
          </cell>
          <cell r="F362">
            <v>3</v>
          </cell>
          <cell r="G362" t="str">
            <v>PEAT</v>
          </cell>
        </row>
        <row r="363">
          <cell r="A363" t="str">
            <v>Pottsboro ISD2018AL</v>
          </cell>
          <cell r="B363">
            <v>2</v>
          </cell>
          <cell r="C363">
            <v>6</v>
          </cell>
          <cell r="D363">
            <v>4229.12</v>
          </cell>
          <cell r="E363">
            <v>4229.12</v>
          </cell>
          <cell r="F363">
            <v>3</v>
          </cell>
          <cell r="G363" t="str">
            <v>PEAT</v>
          </cell>
        </row>
        <row r="364">
          <cell r="A364" t="str">
            <v>Pottsboro ISD2018GL</v>
          </cell>
          <cell r="B364">
            <v>2</v>
          </cell>
          <cell r="C364">
            <v>6</v>
          </cell>
          <cell r="D364">
            <v>0</v>
          </cell>
          <cell r="E364">
            <v>0</v>
          </cell>
          <cell r="F364">
            <v>3</v>
          </cell>
          <cell r="G364" t="str">
            <v>PEAT</v>
          </cell>
        </row>
        <row r="365">
          <cell r="A365" t="str">
            <v>Pottsboro ISD2019Property</v>
          </cell>
          <cell r="B365">
            <v>1</v>
          </cell>
          <cell r="C365">
            <v>3</v>
          </cell>
          <cell r="D365">
            <v>82721.939999999988</v>
          </cell>
          <cell r="E365">
            <v>97721.94</v>
          </cell>
          <cell r="F365">
            <v>3</v>
          </cell>
          <cell r="G365" t="str">
            <v>PEAT</v>
          </cell>
        </row>
        <row r="366">
          <cell r="A366" t="str">
            <v>Pottsboro ISD2020APD</v>
          </cell>
          <cell r="B366">
            <v>1</v>
          </cell>
          <cell r="C366">
            <v>3</v>
          </cell>
          <cell r="D366">
            <v>7770.5</v>
          </cell>
          <cell r="E366">
            <v>8770.5</v>
          </cell>
          <cell r="F366">
            <v>3</v>
          </cell>
          <cell r="G366" t="str">
            <v>PEAT</v>
          </cell>
        </row>
        <row r="367">
          <cell r="A367" t="str">
            <v>Pottsboro ISD2020Property</v>
          </cell>
          <cell r="B367">
            <v>1</v>
          </cell>
          <cell r="C367">
            <v>3</v>
          </cell>
          <cell r="D367">
            <v>86245.61</v>
          </cell>
          <cell r="E367">
            <v>101245.61</v>
          </cell>
          <cell r="F367">
            <v>3</v>
          </cell>
          <cell r="G367" t="str">
            <v>PEAT</v>
          </cell>
        </row>
        <row r="368">
          <cell r="A368" t="str">
            <v>Pottsboro ISD2021AL</v>
          </cell>
          <cell r="B368">
            <v>1</v>
          </cell>
          <cell r="C368">
            <v>3</v>
          </cell>
          <cell r="D368">
            <v>5991.82</v>
          </cell>
          <cell r="E368">
            <v>5991.82</v>
          </cell>
          <cell r="F368">
            <v>3</v>
          </cell>
          <cell r="G368" t="str">
            <v>PEAT</v>
          </cell>
        </row>
        <row r="369">
          <cell r="A369" t="str">
            <v>Quanah ISD2017APD</v>
          </cell>
          <cell r="B369">
            <v>1</v>
          </cell>
          <cell r="C369">
            <v>7</v>
          </cell>
          <cell r="D369">
            <v>27585.26</v>
          </cell>
          <cell r="E369">
            <v>27585.26</v>
          </cell>
          <cell r="F369">
            <v>7</v>
          </cell>
          <cell r="G369" t="str">
            <v>WTRCA</v>
          </cell>
        </row>
        <row r="370">
          <cell r="A370" t="str">
            <v>Quanah ISD2017Property</v>
          </cell>
          <cell r="B370">
            <v>1</v>
          </cell>
          <cell r="C370">
            <v>7</v>
          </cell>
          <cell r="D370">
            <v>8674.58</v>
          </cell>
          <cell r="E370">
            <v>8674.58</v>
          </cell>
          <cell r="F370">
            <v>7</v>
          </cell>
          <cell r="G370" t="str">
            <v>WTRCA</v>
          </cell>
        </row>
        <row r="371">
          <cell r="A371" t="str">
            <v>Quanah ISD2018APD</v>
          </cell>
          <cell r="B371">
            <v>2</v>
          </cell>
          <cell r="C371">
            <v>6</v>
          </cell>
          <cell r="D371">
            <v>15427.009999999998</v>
          </cell>
          <cell r="E371">
            <v>17427.010000000002</v>
          </cell>
          <cell r="F371">
            <v>3</v>
          </cell>
          <cell r="G371" t="str">
            <v>PEAT</v>
          </cell>
        </row>
        <row r="372">
          <cell r="A372" t="str">
            <v>Quanah ISD2018Property</v>
          </cell>
          <cell r="B372">
            <v>1</v>
          </cell>
          <cell r="C372">
            <v>3</v>
          </cell>
          <cell r="D372">
            <v>59502.02</v>
          </cell>
          <cell r="E372">
            <v>59752.02</v>
          </cell>
          <cell r="F372">
            <v>3</v>
          </cell>
          <cell r="G372" t="str">
            <v>PEAT</v>
          </cell>
        </row>
        <row r="373">
          <cell r="A373" t="str">
            <v>Quanah ISD2019AL</v>
          </cell>
          <cell r="B373">
            <v>2</v>
          </cell>
          <cell r="C373">
            <v>6</v>
          </cell>
          <cell r="D373">
            <v>9387.1299999999992</v>
          </cell>
          <cell r="E373">
            <v>44387.130000000005</v>
          </cell>
          <cell r="F373">
            <v>3</v>
          </cell>
          <cell r="G373" t="str">
            <v>PEAT</v>
          </cell>
        </row>
        <row r="374">
          <cell r="A374" t="str">
            <v>Quanah ISD2019APD</v>
          </cell>
          <cell r="B374">
            <v>1</v>
          </cell>
          <cell r="C374">
            <v>3</v>
          </cell>
          <cell r="D374">
            <v>4361.63</v>
          </cell>
          <cell r="E374">
            <v>5161.63</v>
          </cell>
          <cell r="F374">
            <v>3</v>
          </cell>
          <cell r="G374" t="str">
            <v>PEAT</v>
          </cell>
        </row>
        <row r="375">
          <cell r="A375" t="str">
            <v>Quanah ISD2019Property</v>
          </cell>
          <cell r="B375">
            <v>1</v>
          </cell>
          <cell r="C375">
            <v>3</v>
          </cell>
          <cell r="D375">
            <v>1465.8</v>
          </cell>
          <cell r="E375">
            <v>1465.8</v>
          </cell>
          <cell r="F375">
            <v>3</v>
          </cell>
          <cell r="G375" t="str">
            <v>PEAT</v>
          </cell>
        </row>
        <row r="376">
          <cell r="A376" t="str">
            <v>Robert Lee ISD2017APD</v>
          </cell>
          <cell r="B376">
            <v>1</v>
          </cell>
          <cell r="C376">
            <v>6</v>
          </cell>
          <cell r="D376">
            <v>2453</v>
          </cell>
          <cell r="E376">
            <v>2453</v>
          </cell>
          <cell r="F376">
            <v>6</v>
          </cell>
          <cell r="G376" t="str">
            <v>TREA</v>
          </cell>
        </row>
        <row r="377">
          <cell r="A377" t="str">
            <v>Robert Lee ISD2017Property</v>
          </cell>
          <cell r="B377">
            <v>1</v>
          </cell>
          <cell r="C377">
            <v>6</v>
          </cell>
          <cell r="D377">
            <v>1092</v>
          </cell>
          <cell r="E377">
            <v>1092</v>
          </cell>
          <cell r="F377">
            <v>6</v>
          </cell>
          <cell r="G377" t="str">
            <v>TREA</v>
          </cell>
        </row>
        <row r="378">
          <cell r="A378" t="str">
            <v>Robert Lee ISD2019AL</v>
          </cell>
          <cell r="B378">
            <v>1</v>
          </cell>
          <cell r="C378">
            <v>6</v>
          </cell>
          <cell r="D378">
            <v>6830</v>
          </cell>
          <cell r="E378">
            <v>6830</v>
          </cell>
          <cell r="F378">
            <v>6</v>
          </cell>
          <cell r="G378" t="str">
            <v>TREA</v>
          </cell>
        </row>
        <row r="379">
          <cell r="A379" t="str">
            <v>Robert Lee ISD2021APD</v>
          </cell>
          <cell r="B379">
            <v>2</v>
          </cell>
          <cell r="C379">
            <v>6</v>
          </cell>
          <cell r="D379">
            <v>5239.2299999999996</v>
          </cell>
          <cell r="E379">
            <v>7239.23</v>
          </cell>
          <cell r="F379">
            <v>3</v>
          </cell>
          <cell r="G379" t="str">
            <v>PEAT</v>
          </cell>
        </row>
        <row r="380">
          <cell r="A380" t="str">
            <v>S&amp;S Consolidated ISD2017AL</v>
          </cell>
          <cell r="B380">
            <v>4</v>
          </cell>
          <cell r="C380">
            <v>12</v>
          </cell>
          <cell r="D380">
            <v>25557.09</v>
          </cell>
          <cell r="E380">
            <v>25557.09</v>
          </cell>
          <cell r="F380">
            <v>3</v>
          </cell>
          <cell r="G380" t="str">
            <v>PEAT</v>
          </cell>
        </row>
        <row r="381">
          <cell r="A381" t="str">
            <v>Santa Anna ISD2019Property</v>
          </cell>
          <cell r="B381">
            <v>1</v>
          </cell>
          <cell r="C381">
            <v>3</v>
          </cell>
          <cell r="D381">
            <v>15761.95</v>
          </cell>
          <cell r="E381">
            <v>25761.95</v>
          </cell>
          <cell r="F381">
            <v>3</v>
          </cell>
          <cell r="G381" t="str">
            <v>PEAT</v>
          </cell>
        </row>
        <row r="382">
          <cell r="A382" t="str">
            <v>Santa Anna ISD2021APD</v>
          </cell>
          <cell r="B382">
            <v>1</v>
          </cell>
          <cell r="C382">
            <v>3</v>
          </cell>
          <cell r="D382">
            <v>0</v>
          </cell>
          <cell r="E382">
            <v>5050</v>
          </cell>
          <cell r="F382">
            <v>3</v>
          </cell>
          <cell r="G382" t="str">
            <v>PEAT</v>
          </cell>
        </row>
        <row r="383">
          <cell r="A383" t="str">
            <v>Santo ISD2019AL</v>
          </cell>
          <cell r="B383">
            <v>2</v>
          </cell>
          <cell r="C383">
            <v>4</v>
          </cell>
          <cell r="D383">
            <v>2289.5700000000002</v>
          </cell>
          <cell r="E383">
            <v>2289.5700000000002</v>
          </cell>
          <cell r="F383">
            <v>2</v>
          </cell>
          <cell r="G383" t="str">
            <v>Markel</v>
          </cell>
        </row>
        <row r="384">
          <cell r="A384" t="str">
            <v>Sonora ISD2017Property</v>
          </cell>
          <cell r="B384">
            <v>1</v>
          </cell>
          <cell r="C384">
            <v>5</v>
          </cell>
          <cell r="D384">
            <v>2736</v>
          </cell>
          <cell r="E384">
            <v>2736</v>
          </cell>
          <cell r="F384">
            <v>5</v>
          </cell>
          <cell r="G384" t="str">
            <v>TPS</v>
          </cell>
        </row>
        <row r="385">
          <cell r="A385" t="str">
            <v>Sonora ISD2018AL</v>
          </cell>
          <cell r="B385">
            <v>1</v>
          </cell>
          <cell r="C385">
            <v>6</v>
          </cell>
          <cell r="D385">
            <v>0</v>
          </cell>
          <cell r="E385">
            <v>0</v>
          </cell>
          <cell r="F385">
            <v>6</v>
          </cell>
          <cell r="G385" t="str">
            <v>TREA</v>
          </cell>
        </row>
        <row r="386">
          <cell r="A386" t="str">
            <v>Sonora ISD2021AL</v>
          </cell>
          <cell r="B386">
            <v>1</v>
          </cell>
          <cell r="C386">
            <v>3</v>
          </cell>
          <cell r="D386">
            <v>2943.55</v>
          </cell>
          <cell r="E386">
            <v>2943.55</v>
          </cell>
          <cell r="F386">
            <v>3</v>
          </cell>
          <cell r="G386" t="str">
            <v>PEAT</v>
          </cell>
        </row>
        <row r="387">
          <cell r="A387" t="str">
            <v>Sonora ISD2021APD</v>
          </cell>
          <cell r="B387">
            <v>1</v>
          </cell>
          <cell r="C387">
            <v>3</v>
          </cell>
          <cell r="D387">
            <v>2036.41</v>
          </cell>
          <cell r="E387">
            <v>3036.41</v>
          </cell>
          <cell r="F387">
            <v>3</v>
          </cell>
          <cell r="G387" t="str">
            <v>PEAT</v>
          </cell>
        </row>
        <row r="388">
          <cell r="A388" t="str">
            <v>Sonora ISD2021Property</v>
          </cell>
          <cell r="B388">
            <v>2</v>
          </cell>
          <cell r="C388">
            <v>6</v>
          </cell>
          <cell r="D388">
            <v>0</v>
          </cell>
          <cell r="E388">
            <v>20107.25</v>
          </cell>
          <cell r="F388">
            <v>3</v>
          </cell>
          <cell r="G388" t="str">
            <v>PEAT</v>
          </cell>
        </row>
        <row r="389">
          <cell r="A389" t="str">
            <v>Southland ISD2017Property</v>
          </cell>
          <cell r="B389">
            <v>1</v>
          </cell>
          <cell r="C389">
            <v>3</v>
          </cell>
          <cell r="D389">
            <v>5409.76</v>
          </cell>
          <cell r="E389">
            <v>10409.76</v>
          </cell>
          <cell r="F389">
            <v>3</v>
          </cell>
          <cell r="G389" t="str">
            <v>PEAT</v>
          </cell>
        </row>
        <row r="390">
          <cell r="A390" t="str">
            <v>Southland ISD2020Property</v>
          </cell>
          <cell r="B390">
            <v>1</v>
          </cell>
          <cell r="C390">
            <v>3</v>
          </cell>
          <cell r="D390">
            <v>60582.39</v>
          </cell>
          <cell r="E390">
            <v>65582.39</v>
          </cell>
          <cell r="F390">
            <v>3</v>
          </cell>
          <cell r="G390" t="str">
            <v>PEAT</v>
          </cell>
        </row>
        <row r="391">
          <cell r="A391" t="str">
            <v>Spearman ISD2020Property</v>
          </cell>
          <cell r="B391">
            <v>1</v>
          </cell>
          <cell r="C391">
            <v>3</v>
          </cell>
          <cell r="D391">
            <v>0</v>
          </cell>
          <cell r="E391">
            <v>0</v>
          </cell>
          <cell r="F391">
            <v>3</v>
          </cell>
          <cell r="G391" t="str">
            <v>PEAT</v>
          </cell>
        </row>
        <row r="392">
          <cell r="A392" t="str">
            <v>Stanton ISD2017AL</v>
          </cell>
          <cell r="B392">
            <v>1</v>
          </cell>
          <cell r="C392">
            <v>3</v>
          </cell>
          <cell r="D392">
            <v>2305.4900000000002</v>
          </cell>
          <cell r="E392">
            <v>2305.4899999999998</v>
          </cell>
          <cell r="F392">
            <v>3</v>
          </cell>
          <cell r="G392" t="str">
            <v>PEAT</v>
          </cell>
        </row>
        <row r="393">
          <cell r="A393" t="str">
            <v>Stanton ISD2017APD</v>
          </cell>
          <cell r="B393">
            <v>1</v>
          </cell>
          <cell r="C393">
            <v>3</v>
          </cell>
          <cell r="D393">
            <v>0</v>
          </cell>
          <cell r="E393">
            <v>0</v>
          </cell>
          <cell r="F393">
            <v>3</v>
          </cell>
          <cell r="G393" t="str">
            <v>PEAT</v>
          </cell>
        </row>
        <row r="394">
          <cell r="A394" t="str">
            <v>Stanton ISD2018AL</v>
          </cell>
          <cell r="B394">
            <v>1</v>
          </cell>
          <cell r="C394">
            <v>3</v>
          </cell>
          <cell r="D394">
            <v>0</v>
          </cell>
          <cell r="E394">
            <v>0</v>
          </cell>
          <cell r="F394">
            <v>3</v>
          </cell>
          <cell r="G394" t="str">
            <v>PEAT</v>
          </cell>
        </row>
        <row r="395">
          <cell r="A395" t="str">
            <v>Stanton ISD2018ELL</v>
          </cell>
          <cell r="B395">
            <v>2</v>
          </cell>
          <cell r="C395">
            <v>6</v>
          </cell>
          <cell r="D395">
            <v>2500</v>
          </cell>
          <cell r="E395">
            <v>2500</v>
          </cell>
          <cell r="F395">
            <v>3</v>
          </cell>
          <cell r="G395" t="str">
            <v>PEAT</v>
          </cell>
        </row>
        <row r="396">
          <cell r="A396" t="str">
            <v>Stanton ISD2020APD</v>
          </cell>
          <cell r="B396">
            <v>1</v>
          </cell>
          <cell r="C396">
            <v>3</v>
          </cell>
          <cell r="D396">
            <v>11675.18</v>
          </cell>
          <cell r="E396">
            <v>1304.1800000000003</v>
          </cell>
          <cell r="F396">
            <v>3</v>
          </cell>
          <cell r="G396" t="str">
            <v>PEAT</v>
          </cell>
        </row>
        <row r="397">
          <cell r="A397" t="str">
            <v>Stanton ISD2020ELL</v>
          </cell>
          <cell r="B397">
            <v>1</v>
          </cell>
          <cell r="C397">
            <v>3</v>
          </cell>
          <cell r="D397">
            <v>1250</v>
          </cell>
          <cell r="E397">
            <v>1250</v>
          </cell>
          <cell r="F397">
            <v>3</v>
          </cell>
          <cell r="G397" t="str">
            <v>PEAT</v>
          </cell>
        </row>
        <row r="398">
          <cell r="A398" t="str">
            <v>Stanton ISD2020Property</v>
          </cell>
          <cell r="B398">
            <v>1</v>
          </cell>
          <cell r="C398">
            <v>3</v>
          </cell>
          <cell r="D398">
            <v>4654.13</v>
          </cell>
          <cell r="E398">
            <v>9654.130000000001</v>
          </cell>
          <cell r="F398">
            <v>3</v>
          </cell>
          <cell r="G398" t="str">
            <v>PEAT</v>
          </cell>
        </row>
        <row r="399">
          <cell r="A399" t="str">
            <v>Stanton ISD2021AL</v>
          </cell>
          <cell r="B399">
            <v>1</v>
          </cell>
          <cell r="C399">
            <v>3</v>
          </cell>
          <cell r="D399">
            <v>4784.51</v>
          </cell>
          <cell r="E399">
            <v>4784.51</v>
          </cell>
          <cell r="F399">
            <v>3</v>
          </cell>
          <cell r="G399" t="str">
            <v>PEAT</v>
          </cell>
        </row>
        <row r="400">
          <cell r="A400" t="str">
            <v>Stanton ISD2021APD</v>
          </cell>
          <cell r="B400">
            <v>4</v>
          </cell>
          <cell r="C400">
            <v>12</v>
          </cell>
          <cell r="D400">
            <v>38446.5</v>
          </cell>
          <cell r="E400">
            <v>45634.18</v>
          </cell>
          <cell r="F400">
            <v>3</v>
          </cell>
          <cell r="G400" t="str">
            <v>PEAT</v>
          </cell>
        </row>
        <row r="401">
          <cell r="A401" t="str">
            <v>Stanton ISD2021Property</v>
          </cell>
          <cell r="B401">
            <v>1</v>
          </cell>
          <cell r="C401">
            <v>3</v>
          </cell>
          <cell r="D401">
            <v>326.10000000000002</v>
          </cell>
          <cell r="E401">
            <v>326.10000000000002</v>
          </cell>
          <cell r="F401">
            <v>3</v>
          </cell>
          <cell r="G401" t="str">
            <v>PEAT</v>
          </cell>
        </row>
        <row r="402">
          <cell r="A402" t="str">
            <v>Trinidad ISD2018Property</v>
          </cell>
          <cell r="B402">
            <v>2</v>
          </cell>
          <cell r="C402">
            <v>6</v>
          </cell>
          <cell r="D402">
            <v>13938.05</v>
          </cell>
          <cell r="E402">
            <v>19188.05</v>
          </cell>
          <cell r="F402">
            <v>3</v>
          </cell>
          <cell r="G402" t="str">
            <v>PEAT</v>
          </cell>
        </row>
        <row r="403">
          <cell r="A403" t="str">
            <v>Trinidad ISD2019Property</v>
          </cell>
          <cell r="B403">
            <v>1</v>
          </cell>
          <cell r="C403">
            <v>3</v>
          </cell>
          <cell r="D403">
            <v>569.5</v>
          </cell>
          <cell r="E403">
            <v>569.5</v>
          </cell>
          <cell r="F403">
            <v>3</v>
          </cell>
          <cell r="G403" t="str">
            <v>PEAT</v>
          </cell>
        </row>
        <row r="404">
          <cell r="A404" t="str">
            <v>Trinidad ISD2020Property</v>
          </cell>
          <cell r="B404">
            <v>2</v>
          </cell>
          <cell r="C404">
            <v>6</v>
          </cell>
          <cell r="D404">
            <v>416.5</v>
          </cell>
          <cell r="E404">
            <v>416.5</v>
          </cell>
          <cell r="F404">
            <v>3</v>
          </cell>
          <cell r="G404" t="str">
            <v>PEAT</v>
          </cell>
        </row>
        <row r="405">
          <cell r="A405" t="str">
            <v>Trinidad ISD2021Property</v>
          </cell>
          <cell r="B405">
            <v>1</v>
          </cell>
          <cell r="C405">
            <v>3</v>
          </cell>
          <cell r="D405">
            <v>719.11</v>
          </cell>
          <cell r="E405">
            <v>719.11</v>
          </cell>
          <cell r="F405">
            <v>3</v>
          </cell>
          <cell r="G405" t="str">
            <v>PEAT</v>
          </cell>
        </row>
        <row r="406">
          <cell r="A406" t="str">
            <v>Trinity ISD2017AL</v>
          </cell>
          <cell r="B406">
            <v>3</v>
          </cell>
          <cell r="C406">
            <v>9</v>
          </cell>
          <cell r="D406">
            <v>21190.78</v>
          </cell>
          <cell r="E406">
            <v>20653.78</v>
          </cell>
          <cell r="F406">
            <v>3</v>
          </cell>
          <cell r="G406" t="str">
            <v>PEAT</v>
          </cell>
        </row>
        <row r="407">
          <cell r="A407" t="str">
            <v>Trinity ISD2017APD</v>
          </cell>
          <cell r="B407">
            <v>3</v>
          </cell>
          <cell r="C407">
            <v>9</v>
          </cell>
          <cell r="D407">
            <v>2736.6400000000003</v>
          </cell>
          <cell r="E407">
            <v>3736.64</v>
          </cell>
          <cell r="F407">
            <v>3</v>
          </cell>
          <cell r="G407" t="str">
            <v>PEAT</v>
          </cell>
        </row>
        <row r="408">
          <cell r="A408" t="str">
            <v>Trinity ISD2018AL</v>
          </cell>
          <cell r="B408">
            <v>3</v>
          </cell>
          <cell r="C408">
            <v>9</v>
          </cell>
          <cell r="D408">
            <v>7361.36</v>
          </cell>
          <cell r="E408">
            <v>7361.36</v>
          </cell>
          <cell r="F408">
            <v>3</v>
          </cell>
          <cell r="G408" t="str">
            <v>PEAT</v>
          </cell>
        </row>
        <row r="409">
          <cell r="A409" t="str">
            <v>Trinity ISD2018APD</v>
          </cell>
          <cell r="B409">
            <v>1</v>
          </cell>
          <cell r="C409">
            <v>3</v>
          </cell>
          <cell r="D409">
            <v>0</v>
          </cell>
          <cell r="E409">
            <v>0</v>
          </cell>
          <cell r="F409">
            <v>3</v>
          </cell>
          <cell r="G409" t="str">
            <v>PEAT</v>
          </cell>
        </row>
        <row r="410">
          <cell r="A410" t="str">
            <v>Trinity ISD2018ELL</v>
          </cell>
          <cell r="B410">
            <v>1</v>
          </cell>
          <cell r="C410">
            <v>3</v>
          </cell>
          <cell r="D410">
            <v>1250</v>
          </cell>
          <cell r="E410">
            <v>1250</v>
          </cell>
          <cell r="F410">
            <v>3</v>
          </cell>
          <cell r="G410" t="str">
            <v>PEAT</v>
          </cell>
        </row>
        <row r="411">
          <cell r="A411" t="str">
            <v>Trinity ISD2018Property</v>
          </cell>
          <cell r="B411">
            <v>1</v>
          </cell>
          <cell r="C411">
            <v>3</v>
          </cell>
          <cell r="D411">
            <v>1439.29</v>
          </cell>
          <cell r="E411">
            <v>1439.29</v>
          </cell>
          <cell r="F411">
            <v>3</v>
          </cell>
          <cell r="G411" t="str">
            <v>PEAT</v>
          </cell>
        </row>
        <row r="412">
          <cell r="A412" t="str">
            <v>Trinity ISD2019APD</v>
          </cell>
          <cell r="B412">
            <v>32</v>
          </cell>
          <cell r="C412">
            <v>96</v>
          </cell>
          <cell r="D412">
            <v>157891.70000000001</v>
          </cell>
          <cell r="E412">
            <v>158891.70000000001</v>
          </cell>
          <cell r="F412">
            <v>3</v>
          </cell>
          <cell r="G412" t="str">
            <v>PEAT</v>
          </cell>
        </row>
        <row r="413">
          <cell r="A413" t="str">
            <v>Trinity ISD2019GL</v>
          </cell>
          <cell r="B413">
            <v>1</v>
          </cell>
          <cell r="C413">
            <v>3</v>
          </cell>
          <cell r="D413">
            <v>954.75</v>
          </cell>
          <cell r="E413">
            <v>954.75</v>
          </cell>
          <cell r="F413">
            <v>3</v>
          </cell>
          <cell r="G413" t="str">
            <v>PEAT</v>
          </cell>
        </row>
        <row r="414">
          <cell r="A414" t="str">
            <v>Trinity ISD2019Property</v>
          </cell>
          <cell r="B414">
            <v>1</v>
          </cell>
          <cell r="C414">
            <v>3</v>
          </cell>
          <cell r="D414">
            <v>1481065.8900000001</v>
          </cell>
          <cell r="E414">
            <v>1827825.89</v>
          </cell>
          <cell r="F414">
            <v>3</v>
          </cell>
          <cell r="G414" t="str">
            <v>PEAT</v>
          </cell>
        </row>
        <row r="415">
          <cell r="A415" t="str">
            <v>Trinity ISD2020APD</v>
          </cell>
          <cell r="B415">
            <v>1</v>
          </cell>
          <cell r="C415">
            <v>3</v>
          </cell>
          <cell r="D415">
            <v>0</v>
          </cell>
          <cell r="E415">
            <v>0</v>
          </cell>
          <cell r="F415">
            <v>3</v>
          </cell>
          <cell r="G415" t="str">
            <v>PEAT</v>
          </cell>
        </row>
        <row r="416">
          <cell r="A416" t="str">
            <v>Trinity ISD2020Property</v>
          </cell>
          <cell r="B416">
            <v>1</v>
          </cell>
          <cell r="C416">
            <v>3</v>
          </cell>
          <cell r="D416">
            <v>20001.96</v>
          </cell>
          <cell r="E416">
            <v>30001.96</v>
          </cell>
          <cell r="F416">
            <v>3</v>
          </cell>
          <cell r="G416" t="str">
            <v>PEAT</v>
          </cell>
        </row>
        <row r="417">
          <cell r="A417" t="str">
            <v>Trinity ISD2021AL</v>
          </cell>
          <cell r="B417">
            <v>1</v>
          </cell>
          <cell r="C417">
            <v>3</v>
          </cell>
          <cell r="D417">
            <v>6856.5300000000007</v>
          </cell>
          <cell r="E417">
            <v>6856.53</v>
          </cell>
          <cell r="F417">
            <v>3</v>
          </cell>
          <cell r="G417" t="str">
            <v>PEAT</v>
          </cell>
        </row>
        <row r="418">
          <cell r="A418" t="str">
            <v>Trinity ISD2021APD</v>
          </cell>
          <cell r="B418">
            <v>1</v>
          </cell>
          <cell r="C418">
            <v>3</v>
          </cell>
          <cell r="D418">
            <v>0</v>
          </cell>
          <cell r="E418">
            <v>0</v>
          </cell>
          <cell r="F418">
            <v>3</v>
          </cell>
          <cell r="G418" t="str">
            <v>PEAT</v>
          </cell>
        </row>
        <row r="419">
          <cell r="A419" t="str">
            <v>Trinity Valley Community College2017AL</v>
          </cell>
          <cell r="B419">
            <v>2</v>
          </cell>
          <cell r="C419">
            <v>6</v>
          </cell>
          <cell r="D419">
            <v>8830.5300000000007</v>
          </cell>
          <cell r="E419">
            <v>8830.5300000000007</v>
          </cell>
          <cell r="F419">
            <v>3</v>
          </cell>
          <cell r="G419" t="str">
            <v>PEAT</v>
          </cell>
        </row>
        <row r="420">
          <cell r="A420" t="str">
            <v>Trinity Valley Community College2017APD</v>
          </cell>
          <cell r="B420">
            <v>4</v>
          </cell>
          <cell r="C420">
            <v>12</v>
          </cell>
          <cell r="D420">
            <v>14369.32</v>
          </cell>
          <cell r="E420">
            <v>14895.82</v>
          </cell>
          <cell r="F420">
            <v>3</v>
          </cell>
          <cell r="G420" t="str">
            <v>PEAT</v>
          </cell>
        </row>
        <row r="421">
          <cell r="A421" t="str">
            <v>Trinity Valley Community College2017Crime</v>
          </cell>
          <cell r="B421">
            <v>2</v>
          </cell>
          <cell r="C421">
            <v>6</v>
          </cell>
          <cell r="D421">
            <v>25633.4</v>
          </cell>
          <cell r="E421">
            <v>22888.300000000003</v>
          </cell>
          <cell r="F421">
            <v>3</v>
          </cell>
          <cell r="G421" t="str">
            <v>PEAT</v>
          </cell>
        </row>
        <row r="422">
          <cell r="A422" t="str">
            <v>Trinity Valley Community College2017ELL</v>
          </cell>
          <cell r="B422">
            <v>4</v>
          </cell>
          <cell r="C422">
            <v>12</v>
          </cell>
          <cell r="D422">
            <v>3789.1</v>
          </cell>
          <cell r="E422">
            <v>6289.1</v>
          </cell>
          <cell r="F422">
            <v>3</v>
          </cell>
          <cell r="G422" t="str">
            <v>PEAT</v>
          </cell>
        </row>
        <row r="423">
          <cell r="A423" t="str">
            <v>Trinity Valley Community College2017Property</v>
          </cell>
          <cell r="B423">
            <v>1</v>
          </cell>
          <cell r="C423">
            <v>3</v>
          </cell>
          <cell r="D423">
            <v>0</v>
          </cell>
          <cell r="E423">
            <v>0</v>
          </cell>
          <cell r="F423">
            <v>3</v>
          </cell>
          <cell r="G423" t="str">
            <v>PEAT</v>
          </cell>
        </row>
        <row r="424">
          <cell r="A424" t="str">
            <v>Trinity Valley Community College2018APD</v>
          </cell>
          <cell r="B424">
            <v>1</v>
          </cell>
          <cell r="C424">
            <v>3</v>
          </cell>
          <cell r="D424">
            <v>2926.89</v>
          </cell>
          <cell r="E424">
            <v>3426.89</v>
          </cell>
          <cell r="F424">
            <v>3</v>
          </cell>
          <cell r="G424" t="str">
            <v>PEAT</v>
          </cell>
        </row>
        <row r="425">
          <cell r="A425" t="str">
            <v>Trinity Valley Community College2018ELL</v>
          </cell>
          <cell r="B425">
            <v>1</v>
          </cell>
          <cell r="C425">
            <v>3</v>
          </cell>
          <cell r="D425">
            <v>0</v>
          </cell>
          <cell r="E425">
            <v>0</v>
          </cell>
          <cell r="F425">
            <v>3</v>
          </cell>
          <cell r="G425" t="str">
            <v>PEAT</v>
          </cell>
        </row>
        <row r="426">
          <cell r="A426" t="str">
            <v>Trinity Valley Community College2019AL</v>
          </cell>
          <cell r="B426">
            <v>1</v>
          </cell>
          <cell r="C426">
            <v>3</v>
          </cell>
          <cell r="D426">
            <v>2231.2199999999998</v>
          </cell>
          <cell r="E426">
            <v>2231.2199999999998</v>
          </cell>
          <cell r="F426">
            <v>3</v>
          </cell>
          <cell r="G426" t="str">
            <v>PEAT</v>
          </cell>
        </row>
        <row r="427">
          <cell r="A427" t="str">
            <v>Trinity Valley Community College2019APD</v>
          </cell>
          <cell r="B427">
            <v>3</v>
          </cell>
          <cell r="C427">
            <v>9</v>
          </cell>
          <cell r="D427">
            <v>7875.3200000000006</v>
          </cell>
          <cell r="E427">
            <v>9375.32</v>
          </cell>
          <cell r="F427">
            <v>3</v>
          </cell>
          <cell r="G427" t="str">
            <v>PEAT</v>
          </cell>
        </row>
        <row r="428">
          <cell r="A428" t="str">
            <v>Trinity Valley Community College2020APD</v>
          </cell>
          <cell r="B428">
            <v>1</v>
          </cell>
          <cell r="C428">
            <v>3</v>
          </cell>
          <cell r="D428">
            <v>5047.41</v>
          </cell>
          <cell r="E428">
            <v>5547.41</v>
          </cell>
          <cell r="F428">
            <v>3</v>
          </cell>
          <cell r="G428" t="str">
            <v>PEAT</v>
          </cell>
        </row>
        <row r="429">
          <cell r="A429" t="str">
            <v>Trinity Valley Community College2020ELL</v>
          </cell>
          <cell r="B429">
            <v>1</v>
          </cell>
          <cell r="C429">
            <v>3</v>
          </cell>
          <cell r="D429">
            <v>5680</v>
          </cell>
          <cell r="E429">
            <v>46250</v>
          </cell>
          <cell r="F429">
            <v>3</v>
          </cell>
          <cell r="G429" t="str">
            <v>PEAT</v>
          </cell>
        </row>
        <row r="430">
          <cell r="A430" t="str">
            <v>Trinity Valley Community College2020Property</v>
          </cell>
          <cell r="B430">
            <v>1</v>
          </cell>
          <cell r="C430">
            <v>3</v>
          </cell>
          <cell r="D430">
            <v>0</v>
          </cell>
          <cell r="E430">
            <v>0</v>
          </cell>
          <cell r="F430">
            <v>3</v>
          </cell>
          <cell r="G430" t="str">
            <v>PEAT</v>
          </cell>
        </row>
        <row r="431">
          <cell r="A431" t="str">
            <v>Trinity Valley Community College2021APD</v>
          </cell>
          <cell r="B431">
            <v>1</v>
          </cell>
          <cell r="C431">
            <v>3</v>
          </cell>
          <cell r="D431">
            <v>3884.07</v>
          </cell>
          <cell r="E431">
            <v>4384.07</v>
          </cell>
          <cell r="F431">
            <v>3</v>
          </cell>
          <cell r="G431" t="str">
            <v>PEAT</v>
          </cell>
        </row>
        <row r="432">
          <cell r="A432" t="str">
            <v>Trinity Valley Community College2021GL</v>
          </cell>
          <cell r="B432">
            <v>1</v>
          </cell>
          <cell r="C432">
            <v>3</v>
          </cell>
          <cell r="D432">
            <v>0</v>
          </cell>
          <cell r="E432">
            <v>0</v>
          </cell>
          <cell r="F432">
            <v>3</v>
          </cell>
          <cell r="G432" t="str">
            <v>PEAT</v>
          </cell>
        </row>
        <row r="433">
          <cell r="A433" t="str">
            <v>Troup ISD2017Property</v>
          </cell>
          <cell r="B433">
            <v>1</v>
          </cell>
          <cell r="C433">
            <v>3</v>
          </cell>
          <cell r="D433">
            <v>18643.23</v>
          </cell>
          <cell r="E433">
            <v>21143.23</v>
          </cell>
          <cell r="F433">
            <v>3</v>
          </cell>
          <cell r="G433" t="str">
            <v>PEAT</v>
          </cell>
        </row>
        <row r="434">
          <cell r="A434" t="str">
            <v>Troup ISD2018AL</v>
          </cell>
          <cell r="B434">
            <v>3</v>
          </cell>
          <cell r="C434">
            <v>9</v>
          </cell>
          <cell r="D434">
            <v>13828.109999999999</v>
          </cell>
          <cell r="E434">
            <v>13828.109999999999</v>
          </cell>
          <cell r="F434">
            <v>3</v>
          </cell>
          <cell r="G434" t="str">
            <v>PEAT</v>
          </cell>
        </row>
        <row r="435">
          <cell r="A435" t="str">
            <v>Troup ISD2018APD</v>
          </cell>
          <cell r="B435">
            <v>1</v>
          </cell>
          <cell r="C435">
            <v>3</v>
          </cell>
          <cell r="D435">
            <v>8781.6200000000008</v>
          </cell>
          <cell r="E435">
            <v>9281.6200000000008</v>
          </cell>
          <cell r="F435">
            <v>3</v>
          </cell>
          <cell r="G435" t="str">
            <v>PEAT</v>
          </cell>
        </row>
        <row r="436">
          <cell r="A436" t="str">
            <v>Troup ISD2020Property</v>
          </cell>
          <cell r="B436">
            <v>1</v>
          </cell>
          <cell r="C436">
            <v>3</v>
          </cell>
          <cell r="D436">
            <v>2360</v>
          </cell>
          <cell r="E436">
            <v>4860</v>
          </cell>
          <cell r="F436">
            <v>3</v>
          </cell>
          <cell r="G436" t="str">
            <v>PEAT</v>
          </cell>
        </row>
        <row r="437">
          <cell r="A437" t="str">
            <v>Troup ISD2021AL</v>
          </cell>
          <cell r="B437">
            <v>1</v>
          </cell>
          <cell r="C437">
            <v>3</v>
          </cell>
          <cell r="D437">
            <v>0</v>
          </cell>
          <cell r="E437">
            <v>0</v>
          </cell>
          <cell r="F437">
            <v>3</v>
          </cell>
          <cell r="G437" t="str">
            <v>PEAT</v>
          </cell>
        </row>
        <row r="438">
          <cell r="A438" t="str">
            <v>Turkey-Quitaque ISD2017AL</v>
          </cell>
          <cell r="B438">
            <v>1</v>
          </cell>
          <cell r="C438">
            <v>3</v>
          </cell>
          <cell r="D438">
            <v>1571.4699999999998</v>
          </cell>
          <cell r="E438">
            <v>1571.47</v>
          </cell>
          <cell r="F438">
            <v>3</v>
          </cell>
          <cell r="G438" t="str">
            <v>PEAT</v>
          </cell>
        </row>
        <row r="439">
          <cell r="A439" t="str">
            <v>Turkey-Quitaque ISD2020Property</v>
          </cell>
          <cell r="B439">
            <v>2</v>
          </cell>
          <cell r="C439">
            <v>6</v>
          </cell>
          <cell r="D439">
            <v>35656.020000000004</v>
          </cell>
          <cell r="E439">
            <v>41156.020000000004</v>
          </cell>
          <cell r="F439">
            <v>3</v>
          </cell>
          <cell r="G439" t="str">
            <v>PEAT</v>
          </cell>
        </row>
        <row r="440">
          <cell r="A440" t="str">
            <v>Tyler Jr College2017AL</v>
          </cell>
          <cell r="B440">
            <v>3</v>
          </cell>
          <cell r="C440">
            <v>9</v>
          </cell>
          <cell r="D440">
            <v>7772.8099999999995</v>
          </cell>
          <cell r="E440">
            <v>7772.8099999999995</v>
          </cell>
          <cell r="F440">
            <v>3</v>
          </cell>
          <cell r="G440" t="str">
            <v>PEAT</v>
          </cell>
        </row>
        <row r="441">
          <cell r="A441" t="str">
            <v>Tyler Jr College2018Property</v>
          </cell>
          <cell r="B441">
            <v>2</v>
          </cell>
          <cell r="C441">
            <v>6</v>
          </cell>
          <cell r="D441">
            <v>0</v>
          </cell>
          <cell r="E441">
            <v>0</v>
          </cell>
          <cell r="F441">
            <v>3</v>
          </cell>
          <cell r="G441" t="str">
            <v>PEAT</v>
          </cell>
        </row>
        <row r="442">
          <cell r="A442" t="str">
            <v>Tyler Jr College2019Property</v>
          </cell>
          <cell r="B442">
            <v>1</v>
          </cell>
          <cell r="C442">
            <v>3</v>
          </cell>
          <cell r="D442">
            <v>0</v>
          </cell>
          <cell r="E442">
            <v>0</v>
          </cell>
          <cell r="F442">
            <v>3</v>
          </cell>
          <cell r="G442" t="str">
            <v>PEAT</v>
          </cell>
        </row>
        <row r="443">
          <cell r="A443" t="str">
            <v>Tyler Jr College2020AL</v>
          </cell>
          <cell r="B443">
            <v>1</v>
          </cell>
          <cell r="C443">
            <v>3</v>
          </cell>
          <cell r="D443">
            <v>5593.58</v>
          </cell>
          <cell r="E443">
            <v>5593.58</v>
          </cell>
          <cell r="F443">
            <v>3</v>
          </cell>
          <cell r="G443" t="str">
            <v>PEAT</v>
          </cell>
        </row>
        <row r="444">
          <cell r="A444" t="str">
            <v>Tyler Jr College2020APD</v>
          </cell>
          <cell r="B444">
            <v>1</v>
          </cell>
          <cell r="C444">
            <v>3</v>
          </cell>
          <cell r="D444">
            <v>3343.09</v>
          </cell>
          <cell r="E444">
            <v>4343.09</v>
          </cell>
          <cell r="F444">
            <v>3</v>
          </cell>
          <cell r="G444" t="str">
            <v>PEAT</v>
          </cell>
        </row>
        <row r="445">
          <cell r="A445" t="str">
            <v>Tyler Jr College2020LEL</v>
          </cell>
          <cell r="B445">
            <v>1</v>
          </cell>
          <cell r="C445">
            <v>3</v>
          </cell>
          <cell r="D445">
            <v>0</v>
          </cell>
          <cell r="E445">
            <v>0</v>
          </cell>
          <cell r="F445">
            <v>3</v>
          </cell>
          <cell r="G445" t="str">
            <v>PEAT</v>
          </cell>
        </row>
        <row r="446">
          <cell r="A446" t="str">
            <v>Tyler Jr College2020Property</v>
          </cell>
          <cell r="B446">
            <v>2</v>
          </cell>
          <cell r="C446">
            <v>6</v>
          </cell>
          <cell r="D446">
            <v>283959.94</v>
          </cell>
          <cell r="E446">
            <v>875025.85</v>
          </cell>
          <cell r="F446">
            <v>3</v>
          </cell>
          <cell r="G446" t="str">
            <v>PEAT</v>
          </cell>
        </row>
        <row r="447">
          <cell r="A447" t="str">
            <v>Tyler Jr College2021Property</v>
          </cell>
          <cell r="B447">
            <v>1</v>
          </cell>
          <cell r="C447">
            <v>3</v>
          </cell>
          <cell r="D447">
            <v>0</v>
          </cell>
          <cell r="E447">
            <v>250000</v>
          </cell>
          <cell r="F447">
            <v>3</v>
          </cell>
          <cell r="G447" t="str">
            <v>PEAT</v>
          </cell>
        </row>
        <row r="448">
          <cell r="A448" t="str">
            <v>Vernon ISD2018AL</v>
          </cell>
          <cell r="B448">
            <v>1</v>
          </cell>
          <cell r="C448">
            <v>3</v>
          </cell>
          <cell r="D448">
            <v>3297.08</v>
          </cell>
          <cell r="E448">
            <v>3297.08</v>
          </cell>
          <cell r="F448">
            <v>3</v>
          </cell>
          <cell r="G448" t="str">
            <v>PEAT</v>
          </cell>
        </row>
        <row r="449">
          <cell r="A449" t="str">
            <v>Vernon ISD2019AL</v>
          </cell>
          <cell r="B449">
            <v>1</v>
          </cell>
          <cell r="C449">
            <v>3</v>
          </cell>
          <cell r="D449">
            <v>6435.49</v>
          </cell>
          <cell r="E449">
            <v>5809.5</v>
          </cell>
          <cell r="F449">
            <v>3</v>
          </cell>
          <cell r="G449" t="str">
            <v>PEAT</v>
          </cell>
        </row>
        <row r="450">
          <cell r="A450" t="str">
            <v>Vernon ISD2019APD</v>
          </cell>
          <cell r="B450">
            <v>2</v>
          </cell>
          <cell r="C450">
            <v>6</v>
          </cell>
          <cell r="D450">
            <v>22506.649999999998</v>
          </cell>
          <cell r="E450">
            <v>23506.65</v>
          </cell>
          <cell r="F450">
            <v>3</v>
          </cell>
          <cell r="G450" t="str">
            <v>PEAT</v>
          </cell>
        </row>
        <row r="451">
          <cell r="A451" t="str">
            <v>Vernon ISD2019GL</v>
          </cell>
          <cell r="B451">
            <v>1</v>
          </cell>
          <cell r="C451">
            <v>3</v>
          </cell>
          <cell r="D451">
            <v>0</v>
          </cell>
          <cell r="E451">
            <v>0</v>
          </cell>
          <cell r="F451">
            <v>3</v>
          </cell>
          <cell r="G451" t="str">
            <v>PEAT</v>
          </cell>
        </row>
        <row r="452">
          <cell r="A452" t="str">
            <v>Vernon ISD2020GL</v>
          </cell>
          <cell r="B452">
            <v>5</v>
          </cell>
          <cell r="C452">
            <v>15</v>
          </cell>
          <cell r="D452">
            <v>6169.08</v>
          </cell>
          <cell r="E452">
            <v>6169.08</v>
          </cell>
          <cell r="F452">
            <v>3</v>
          </cell>
          <cell r="G452" t="str">
            <v>PEAT</v>
          </cell>
        </row>
        <row r="453">
          <cell r="A453" t="str">
            <v>Vernon ISD2020Property</v>
          </cell>
          <cell r="B453">
            <v>1</v>
          </cell>
          <cell r="C453">
            <v>3</v>
          </cell>
          <cell r="D453">
            <v>8593.8799999999992</v>
          </cell>
          <cell r="E453">
            <v>13593.88</v>
          </cell>
          <cell r="F453">
            <v>3</v>
          </cell>
          <cell r="G453" t="str">
            <v>PEAT</v>
          </cell>
        </row>
        <row r="454">
          <cell r="A454" t="str">
            <v>Vernon ISD2021APD</v>
          </cell>
          <cell r="B454">
            <v>1</v>
          </cell>
          <cell r="C454">
            <v>3</v>
          </cell>
          <cell r="D454">
            <v>5850.08</v>
          </cell>
          <cell r="E454">
            <v>7550</v>
          </cell>
          <cell r="F454">
            <v>3</v>
          </cell>
          <cell r="G454" t="str">
            <v>PEAT</v>
          </cell>
        </row>
        <row r="455">
          <cell r="A455" t="str">
            <v>Weatherford ISD2017AL</v>
          </cell>
          <cell r="B455">
            <v>7</v>
          </cell>
          <cell r="C455">
            <v>21</v>
          </cell>
          <cell r="D455">
            <v>12911.17</v>
          </cell>
          <cell r="E455">
            <v>12911.17</v>
          </cell>
          <cell r="F455">
            <v>3</v>
          </cell>
          <cell r="G455" t="str">
            <v>PEAT</v>
          </cell>
        </row>
        <row r="456">
          <cell r="A456" t="str">
            <v>Weatherford ISD2017APD</v>
          </cell>
          <cell r="B456">
            <v>3</v>
          </cell>
          <cell r="C456">
            <v>9</v>
          </cell>
          <cell r="D456">
            <v>7460.84</v>
          </cell>
          <cell r="E456">
            <v>4100.1200000000008</v>
          </cell>
          <cell r="F456">
            <v>3</v>
          </cell>
          <cell r="G456" t="str">
            <v>PEAT</v>
          </cell>
        </row>
        <row r="457">
          <cell r="A457" t="str">
            <v>Weatherford ISD2017ELL</v>
          </cell>
          <cell r="B457">
            <v>1</v>
          </cell>
          <cell r="C457">
            <v>3</v>
          </cell>
          <cell r="D457">
            <v>0</v>
          </cell>
          <cell r="E457">
            <v>0</v>
          </cell>
          <cell r="F457">
            <v>3</v>
          </cell>
          <cell r="G457" t="str">
            <v>PEAT</v>
          </cell>
        </row>
        <row r="458">
          <cell r="A458" t="str">
            <v>Weatherford ISD2018AL</v>
          </cell>
          <cell r="B458">
            <v>3</v>
          </cell>
          <cell r="C458">
            <v>9</v>
          </cell>
          <cell r="D458">
            <v>9149.7999999999993</v>
          </cell>
          <cell r="E458">
            <v>9149.7999999999993</v>
          </cell>
          <cell r="F458">
            <v>3</v>
          </cell>
          <cell r="G458" t="str">
            <v>PEAT</v>
          </cell>
        </row>
        <row r="459">
          <cell r="A459" t="str">
            <v>Weatherford ISD2018APD</v>
          </cell>
          <cell r="B459">
            <v>5</v>
          </cell>
          <cell r="C459">
            <v>15</v>
          </cell>
          <cell r="D459">
            <v>28423.21</v>
          </cell>
          <cell r="E459">
            <v>6620.11</v>
          </cell>
          <cell r="F459">
            <v>3</v>
          </cell>
          <cell r="G459" t="str">
            <v>PEAT</v>
          </cell>
        </row>
        <row r="460">
          <cell r="A460" t="str">
            <v>Weatherford ISD2018GL</v>
          </cell>
          <cell r="B460">
            <v>1</v>
          </cell>
          <cell r="C460">
            <v>3</v>
          </cell>
          <cell r="D460">
            <v>0</v>
          </cell>
          <cell r="E460">
            <v>0</v>
          </cell>
          <cell r="F460">
            <v>3</v>
          </cell>
          <cell r="G460" t="str">
            <v>PEAT</v>
          </cell>
        </row>
        <row r="461">
          <cell r="A461" t="str">
            <v>Weatherford ISD2019AL</v>
          </cell>
          <cell r="B461">
            <v>3</v>
          </cell>
          <cell r="C461">
            <v>9</v>
          </cell>
          <cell r="D461">
            <v>6352.62</v>
          </cell>
          <cell r="E461">
            <v>6352.62</v>
          </cell>
          <cell r="F461">
            <v>3</v>
          </cell>
          <cell r="G461" t="str">
            <v>PEAT</v>
          </cell>
        </row>
        <row r="462">
          <cell r="A462" t="str">
            <v>Weatherford ISD2019APD</v>
          </cell>
          <cell r="B462">
            <v>4</v>
          </cell>
          <cell r="C462">
            <v>12</v>
          </cell>
          <cell r="D462">
            <v>25464.149999999998</v>
          </cell>
          <cell r="E462">
            <v>19213.410000000003</v>
          </cell>
          <cell r="F462">
            <v>3</v>
          </cell>
          <cell r="G462" t="str">
            <v>PEAT</v>
          </cell>
        </row>
        <row r="463">
          <cell r="A463" t="str">
            <v>Weatherford ISD2019ELL</v>
          </cell>
          <cell r="B463">
            <v>1</v>
          </cell>
          <cell r="C463">
            <v>3</v>
          </cell>
          <cell r="D463">
            <v>1250</v>
          </cell>
          <cell r="E463">
            <v>31250</v>
          </cell>
          <cell r="F463">
            <v>3</v>
          </cell>
          <cell r="G463" t="str">
            <v>PEAT</v>
          </cell>
        </row>
        <row r="464">
          <cell r="A464" t="str">
            <v>Weatherford ISD2020AL</v>
          </cell>
          <cell r="B464">
            <v>6</v>
          </cell>
          <cell r="C464">
            <v>18</v>
          </cell>
          <cell r="D464">
            <v>137654.57999999999</v>
          </cell>
          <cell r="E464">
            <v>157654.57999999999</v>
          </cell>
          <cell r="F464">
            <v>3</v>
          </cell>
          <cell r="G464" t="str">
            <v>PEAT</v>
          </cell>
        </row>
        <row r="465">
          <cell r="A465" t="str">
            <v>Weatherford ISD2020APD</v>
          </cell>
          <cell r="B465">
            <v>11</v>
          </cell>
          <cell r="C465">
            <v>33</v>
          </cell>
          <cell r="D465">
            <v>40352.820000000007</v>
          </cell>
          <cell r="E465">
            <v>42852.820000000007</v>
          </cell>
          <cell r="F465">
            <v>3</v>
          </cell>
          <cell r="G465" t="str">
            <v>PEAT</v>
          </cell>
        </row>
        <row r="466">
          <cell r="A466" t="str">
            <v>Weatherford ISD2020ELL</v>
          </cell>
          <cell r="B466">
            <v>1</v>
          </cell>
          <cell r="C466">
            <v>3</v>
          </cell>
          <cell r="D466">
            <v>251139.47</v>
          </cell>
          <cell r="E466">
            <v>276250</v>
          </cell>
          <cell r="F466">
            <v>3</v>
          </cell>
          <cell r="G466" t="str">
            <v>PEAT</v>
          </cell>
        </row>
        <row r="467">
          <cell r="A467" t="str">
            <v>Weatherford ISD2020GL</v>
          </cell>
          <cell r="B467">
            <v>1</v>
          </cell>
          <cell r="C467">
            <v>3</v>
          </cell>
          <cell r="D467">
            <v>0</v>
          </cell>
          <cell r="E467">
            <v>0</v>
          </cell>
          <cell r="F467">
            <v>3</v>
          </cell>
          <cell r="G467" t="str">
            <v>PEAT</v>
          </cell>
        </row>
        <row r="468">
          <cell r="A468" t="str">
            <v>Weatherford ISD2020Property</v>
          </cell>
          <cell r="B468">
            <v>2</v>
          </cell>
          <cell r="C468">
            <v>6</v>
          </cell>
          <cell r="D468">
            <v>551940.73</v>
          </cell>
          <cell r="E468">
            <v>561940.73</v>
          </cell>
          <cell r="F468">
            <v>3</v>
          </cell>
          <cell r="G468" t="str">
            <v>PEAT</v>
          </cell>
        </row>
        <row r="469">
          <cell r="A469" t="str">
            <v>Weatherford ISD2021AL</v>
          </cell>
          <cell r="B469">
            <v>1</v>
          </cell>
          <cell r="C469">
            <v>3</v>
          </cell>
          <cell r="D469">
            <v>0</v>
          </cell>
          <cell r="E469">
            <v>0</v>
          </cell>
          <cell r="F469">
            <v>3</v>
          </cell>
          <cell r="G469" t="str">
            <v>PEAT</v>
          </cell>
        </row>
        <row r="470">
          <cell r="A470" t="str">
            <v>Weatherford ISD2021APD</v>
          </cell>
          <cell r="B470">
            <v>6</v>
          </cell>
          <cell r="C470">
            <v>18</v>
          </cell>
          <cell r="D470">
            <v>11539.95</v>
          </cell>
          <cell r="E470">
            <v>17016.8</v>
          </cell>
          <cell r="F470">
            <v>3</v>
          </cell>
          <cell r="G470" t="str">
            <v>PEAT</v>
          </cell>
        </row>
        <row r="471">
          <cell r="A471" t="str">
            <v>Weatherford ISD2021GL</v>
          </cell>
          <cell r="B471">
            <v>1</v>
          </cell>
          <cell r="C471">
            <v>3</v>
          </cell>
          <cell r="D471">
            <v>0</v>
          </cell>
          <cell r="E471">
            <v>0</v>
          </cell>
          <cell r="F471">
            <v>3</v>
          </cell>
          <cell r="G471" t="str">
            <v>PEAT</v>
          </cell>
        </row>
        <row r="472">
          <cell r="A472" t="str">
            <v>Weatherford ISD2021Property</v>
          </cell>
          <cell r="B472">
            <v>2</v>
          </cell>
          <cell r="C472">
            <v>6</v>
          </cell>
          <cell r="D472">
            <v>462.23</v>
          </cell>
          <cell r="E472">
            <v>462.23</v>
          </cell>
          <cell r="F472">
            <v>3</v>
          </cell>
          <cell r="G472" t="str">
            <v>PEAT</v>
          </cell>
        </row>
        <row r="473">
          <cell r="A473" t="str">
            <v>Wellington ISD2017APD</v>
          </cell>
          <cell r="B473">
            <v>2</v>
          </cell>
          <cell r="C473">
            <v>6</v>
          </cell>
          <cell r="D473">
            <v>2273.98</v>
          </cell>
          <cell r="E473">
            <v>3273.98</v>
          </cell>
          <cell r="F473">
            <v>3</v>
          </cell>
          <cell r="G473" t="str">
            <v>PEAT</v>
          </cell>
        </row>
        <row r="474">
          <cell r="A474" t="str">
            <v>Wellington ISD2018AL</v>
          </cell>
          <cell r="B474">
            <v>3</v>
          </cell>
          <cell r="C474">
            <v>9</v>
          </cell>
          <cell r="D474">
            <v>11473.07</v>
          </cell>
          <cell r="E474">
            <v>11473.07</v>
          </cell>
          <cell r="F474">
            <v>3</v>
          </cell>
          <cell r="G474" t="str">
            <v>PEAT</v>
          </cell>
        </row>
        <row r="475">
          <cell r="A475" t="str">
            <v>Wellington ISD2018APD</v>
          </cell>
          <cell r="B475">
            <v>4</v>
          </cell>
          <cell r="C475">
            <v>12</v>
          </cell>
          <cell r="D475">
            <v>10806.01</v>
          </cell>
          <cell r="E475">
            <v>12256.01</v>
          </cell>
          <cell r="F475">
            <v>3</v>
          </cell>
          <cell r="G475" t="str">
            <v>PEAT</v>
          </cell>
        </row>
        <row r="476">
          <cell r="A476" t="str">
            <v>Wellington ISD2018Property</v>
          </cell>
          <cell r="B476">
            <v>1</v>
          </cell>
          <cell r="C476">
            <v>3</v>
          </cell>
          <cell r="D476">
            <v>1339798.79</v>
          </cell>
          <cell r="E476">
            <v>1592682.55</v>
          </cell>
          <cell r="F476">
            <v>3</v>
          </cell>
          <cell r="G476" t="str">
            <v>PEAT</v>
          </cell>
        </row>
        <row r="477">
          <cell r="A477" t="str">
            <v>Wellington ISD2019APD</v>
          </cell>
          <cell r="B477">
            <v>1</v>
          </cell>
          <cell r="C477">
            <v>3</v>
          </cell>
          <cell r="D477">
            <v>4954.8999999999996</v>
          </cell>
          <cell r="E477">
            <v>5454.9</v>
          </cell>
          <cell r="F477">
            <v>3</v>
          </cell>
          <cell r="G477" t="str">
            <v>PEAT</v>
          </cell>
        </row>
        <row r="478">
          <cell r="A478" t="str">
            <v>Wellington ISD2019Property</v>
          </cell>
          <cell r="B478">
            <v>1</v>
          </cell>
          <cell r="C478">
            <v>3</v>
          </cell>
          <cell r="D478">
            <v>1232</v>
          </cell>
          <cell r="E478">
            <v>1232</v>
          </cell>
          <cell r="F478">
            <v>3</v>
          </cell>
          <cell r="G478" t="str">
            <v>PEAT</v>
          </cell>
        </row>
        <row r="479">
          <cell r="A479" t="str">
            <v>Wellington ISD2020APD</v>
          </cell>
          <cell r="B479">
            <v>1</v>
          </cell>
          <cell r="C479">
            <v>3</v>
          </cell>
          <cell r="D479">
            <v>2442</v>
          </cell>
          <cell r="E479">
            <v>2942</v>
          </cell>
          <cell r="F479">
            <v>3</v>
          </cell>
          <cell r="G479" t="str">
            <v>PEAT</v>
          </cell>
        </row>
        <row r="480">
          <cell r="A480" t="str">
            <v>Wellington ISD2020Property</v>
          </cell>
          <cell r="B480">
            <v>1</v>
          </cell>
          <cell r="C480">
            <v>3</v>
          </cell>
          <cell r="D480">
            <v>1893.9</v>
          </cell>
          <cell r="E480">
            <v>2393.9</v>
          </cell>
          <cell r="F480">
            <v>3</v>
          </cell>
          <cell r="G480" t="str">
            <v>PEAT</v>
          </cell>
        </row>
        <row r="481">
          <cell r="A481" t="str">
            <v>Wellington ISD2021APD</v>
          </cell>
          <cell r="B481">
            <v>1</v>
          </cell>
          <cell r="C481">
            <v>3</v>
          </cell>
          <cell r="D481">
            <v>8919</v>
          </cell>
          <cell r="E481">
            <v>9419</v>
          </cell>
          <cell r="F481">
            <v>3</v>
          </cell>
          <cell r="G481" t="str">
            <v>PEAT</v>
          </cell>
        </row>
        <row r="482">
          <cell r="A482" t="str">
            <v>West Rusk County CISD2017APD</v>
          </cell>
          <cell r="B482">
            <v>2</v>
          </cell>
          <cell r="C482">
            <v>6</v>
          </cell>
          <cell r="D482">
            <v>12976.85</v>
          </cell>
          <cell r="E482">
            <v>13976.85</v>
          </cell>
          <cell r="F482">
            <v>3</v>
          </cell>
          <cell r="G482" t="str">
            <v>PEAT</v>
          </cell>
        </row>
        <row r="483">
          <cell r="A483" t="str">
            <v>West Rusk County CISD2018AL</v>
          </cell>
          <cell r="B483">
            <v>1</v>
          </cell>
          <cell r="C483">
            <v>3</v>
          </cell>
          <cell r="D483">
            <v>1018.15</v>
          </cell>
          <cell r="E483">
            <v>1018.15</v>
          </cell>
          <cell r="F483">
            <v>3</v>
          </cell>
          <cell r="G483" t="str">
            <v>PEAT</v>
          </cell>
        </row>
        <row r="484">
          <cell r="A484" t="str">
            <v>West Rusk County CISD2018APD</v>
          </cell>
          <cell r="B484">
            <v>1</v>
          </cell>
          <cell r="C484">
            <v>3</v>
          </cell>
          <cell r="D484">
            <v>10072.799999999999</v>
          </cell>
          <cell r="E484">
            <v>10572.8</v>
          </cell>
          <cell r="F484">
            <v>3</v>
          </cell>
          <cell r="G484" t="str">
            <v>PEAT</v>
          </cell>
        </row>
        <row r="485">
          <cell r="A485" t="str">
            <v>West Rusk County CISD2018Property</v>
          </cell>
          <cell r="B485">
            <v>1</v>
          </cell>
          <cell r="C485">
            <v>3</v>
          </cell>
          <cell r="D485">
            <v>4701.26</v>
          </cell>
          <cell r="E485">
            <v>4951.26</v>
          </cell>
          <cell r="F485">
            <v>3</v>
          </cell>
          <cell r="G485" t="str">
            <v>PEAT</v>
          </cell>
        </row>
        <row r="486">
          <cell r="A486" t="str">
            <v>West Rusk County CISD2019AL</v>
          </cell>
          <cell r="B486">
            <v>1</v>
          </cell>
          <cell r="C486">
            <v>3</v>
          </cell>
          <cell r="D486">
            <v>4149.07</v>
          </cell>
          <cell r="E486">
            <v>4149.07</v>
          </cell>
          <cell r="F486">
            <v>3</v>
          </cell>
          <cell r="G486" t="str">
            <v>PEAT</v>
          </cell>
        </row>
        <row r="487">
          <cell r="A487" t="str">
            <v>West Rusk County CISD2019Property</v>
          </cell>
          <cell r="B487">
            <v>1</v>
          </cell>
          <cell r="C487">
            <v>3</v>
          </cell>
          <cell r="D487">
            <v>23139.69</v>
          </cell>
          <cell r="E487">
            <v>28139.69</v>
          </cell>
          <cell r="F487">
            <v>3</v>
          </cell>
          <cell r="G487" t="str">
            <v>PEAT</v>
          </cell>
        </row>
        <row r="488">
          <cell r="A488" t="str">
            <v>West Rusk County CISD2020Property</v>
          </cell>
          <cell r="B488">
            <v>1</v>
          </cell>
          <cell r="C488">
            <v>3</v>
          </cell>
          <cell r="D488">
            <v>12146.78</v>
          </cell>
          <cell r="E488">
            <v>17146.78</v>
          </cell>
          <cell r="F488">
            <v>3</v>
          </cell>
          <cell r="G488" t="str">
            <v>PEAT</v>
          </cell>
        </row>
        <row r="489">
          <cell r="A489" t="str">
            <v>West Sabine ISD2018APD</v>
          </cell>
          <cell r="B489">
            <v>1</v>
          </cell>
          <cell r="C489">
            <v>3</v>
          </cell>
          <cell r="D489">
            <v>348.95</v>
          </cell>
          <cell r="E489">
            <v>848.95</v>
          </cell>
          <cell r="F489">
            <v>3</v>
          </cell>
          <cell r="G489" t="str">
            <v>PEAT</v>
          </cell>
        </row>
        <row r="490">
          <cell r="A490" t="str">
            <v>West Sabine ISD2019Property</v>
          </cell>
          <cell r="B490">
            <v>1</v>
          </cell>
          <cell r="C490">
            <v>3</v>
          </cell>
          <cell r="D490">
            <v>697</v>
          </cell>
          <cell r="E490">
            <v>697</v>
          </cell>
          <cell r="F490">
            <v>3</v>
          </cell>
          <cell r="G490" t="str">
            <v>PEAT</v>
          </cell>
        </row>
        <row r="491">
          <cell r="A491" t="str">
            <v>West Sabine ISD2020Property</v>
          </cell>
          <cell r="B491">
            <v>1</v>
          </cell>
          <cell r="C491">
            <v>3</v>
          </cell>
          <cell r="D491">
            <v>8738.25</v>
          </cell>
          <cell r="E491">
            <v>9238.25</v>
          </cell>
          <cell r="F491">
            <v>3</v>
          </cell>
          <cell r="G491" t="str">
            <v>PEAT</v>
          </cell>
        </row>
        <row r="492">
          <cell r="A492" t="str">
            <v>West Sabine ISD2021AL</v>
          </cell>
          <cell r="B492">
            <v>1</v>
          </cell>
          <cell r="C492">
            <v>3</v>
          </cell>
          <cell r="D492">
            <v>2169.38</v>
          </cell>
          <cell r="E492">
            <v>2169.38</v>
          </cell>
          <cell r="F492">
            <v>3</v>
          </cell>
          <cell r="G492" t="str">
            <v>PEAT</v>
          </cell>
        </row>
        <row r="493">
          <cell r="A493" t="str">
            <v>West Sabine ISD2021ELL</v>
          </cell>
          <cell r="B493">
            <v>1</v>
          </cell>
          <cell r="C493">
            <v>3</v>
          </cell>
          <cell r="D493">
            <v>1250</v>
          </cell>
          <cell r="E493">
            <v>1250</v>
          </cell>
          <cell r="F493">
            <v>3</v>
          </cell>
          <cell r="G493" t="str">
            <v>PEAT</v>
          </cell>
        </row>
        <row r="494">
          <cell r="A494" t="str">
            <v>West Sabine ISD2021GL</v>
          </cell>
          <cell r="B494">
            <v>1</v>
          </cell>
          <cell r="C494">
            <v>3</v>
          </cell>
          <cell r="D494">
            <v>0</v>
          </cell>
          <cell r="E494">
            <v>0</v>
          </cell>
          <cell r="F494">
            <v>3</v>
          </cell>
          <cell r="G494" t="str">
            <v>PEAT</v>
          </cell>
        </row>
        <row r="495">
          <cell r="A495" t="str">
            <v>Western Texas College2018APD</v>
          </cell>
          <cell r="B495">
            <v>2</v>
          </cell>
          <cell r="C495">
            <v>6</v>
          </cell>
          <cell r="D495">
            <v>2133.4899999999998</v>
          </cell>
          <cell r="E495">
            <v>4133.49</v>
          </cell>
          <cell r="F495">
            <v>3</v>
          </cell>
          <cell r="G495" t="str">
            <v>PEAT</v>
          </cell>
        </row>
        <row r="496">
          <cell r="A496" t="str">
            <v>Western Texas College2018ELL</v>
          </cell>
          <cell r="B496">
            <v>1</v>
          </cell>
          <cell r="C496">
            <v>3</v>
          </cell>
          <cell r="D496">
            <v>1330</v>
          </cell>
          <cell r="E496">
            <v>6330</v>
          </cell>
          <cell r="F496">
            <v>3</v>
          </cell>
          <cell r="G496" t="str">
            <v>PEAT</v>
          </cell>
        </row>
        <row r="497">
          <cell r="A497" t="str">
            <v>Western Texas College2019AL</v>
          </cell>
          <cell r="B497">
            <v>2</v>
          </cell>
          <cell r="C497">
            <v>6</v>
          </cell>
          <cell r="D497">
            <v>5041.37</v>
          </cell>
          <cell r="E497">
            <v>5041.37</v>
          </cell>
          <cell r="F497">
            <v>3</v>
          </cell>
          <cell r="G497" t="str">
            <v>PEAT</v>
          </cell>
        </row>
        <row r="498">
          <cell r="A498" t="str">
            <v>Western Texas College2019APD</v>
          </cell>
          <cell r="B498">
            <v>8</v>
          </cell>
          <cell r="C498">
            <v>24</v>
          </cell>
          <cell r="D498">
            <v>27865.940000000002</v>
          </cell>
          <cell r="E498">
            <v>31456.14</v>
          </cell>
          <cell r="F498">
            <v>3</v>
          </cell>
          <cell r="G498" t="str">
            <v>PEAT</v>
          </cell>
        </row>
        <row r="499">
          <cell r="A499" t="str">
            <v>Western Texas College2020APD</v>
          </cell>
          <cell r="B499">
            <v>2</v>
          </cell>
          <cell r="C499">
            <v>6</v>
          </cell>
          <cell r="D499">
            <v>9800.2999999999993</v>
          </cell>
          <cell r="E499">
            <v>11800.300000000001</v>
          </cell>
          <cell r="F499">
            <v>3</v>
          </cell>
          <cell r="G499" t="str">
            <v>PEAT</v>
          </cell>
        </row>
        <row r="500">
          <cell r="A500" t="str">
            <v>Western Texas College2020Property</v>
          </cell>
          <cell r="B500">
            <v>2</v>
          </cell>
          <cell r="C500">
            <v>6</v>
          </cell>
          <cell r="D500">
            <v>1316910.1200000001</v>
          </cell>
          <cell r="E500">
            <v>5004352.83</v>
          </cell>
          <cell r="F500">
            <v>3</v>
          </cell>
          <cell r="G500" t="str">
            <v>PEAT</v>
          </cell>
        </row>
        <row r="501">
          <cell r="A501" t="str">
            <v>White Oak ISD2017AL</v>
          </cell>
          <cell r="B501">
            <v>1</v>
          </cell>
          <cell r="C501">
            <v>3</v>
          </cell>
          <cell r="D501">
            <v>4866.66</v>
          </cell>
          <cell r="E501">
            <v>4866.66</v>
          </cell>
          <cell r="F501">
            <v>3</v>
          </cell>
          <cell r="G501" t="str">
            <v>PEAT</v>
          </cell>
        </row>
        <row r="502">
          <cell r="A502" t="str">
            <v>White Oak ISD2017APD</v>
          </cell>
          <cell r="B502">
            <v>1</v>
          </cell>
          <cell r="C502">
            <v>3</v>
          </cell>
          <cell r="D502">
            <v>6220.73</v>
          </cell>
          <cell r="E502">
            <v>7220.73</v>
          </cell>
          <cell r="F502">
            <v>3</v>
          </cell>
          <cell r="G502" t="str">
            <v>PEAT</v>
          </cell>
        </row>
        <row r="503">
          <cell r="A503" t="str">
            <v>White Oak ISD2017Property</v>
          </cell>
          <cell r="B503">
            <v>2</v>
          </cell>
          <cell r="C503">
            <v>6</v>
          </cell>
          <cell r="D503">
            <v>44421.21</v>
          </cell>
          <cell r="E503">
            <v>33921.21</v>
          </cell>
          <cell r="F503">
            <v>3</v>
          </cell>
          <cell r="G503" t="str">
            <v>PEAT</v>
          </cell>
        </row>
        <row r="504">
          <cell r="A504" t="str">
            <v>White Oak ISD2018APD</v>
          </cell>
          <cell r="B504">
            <v>1</v>
          </cell>
          <cell r="C504">
            <v>3</v>
          </cell>
          <cell r="D504">
            <v>2317.1999999999998</v>
          </cell>
          <cell r="E504">
            <v>3317.2</v>
          </cell>
          <cell r="F504">
            <v>3</v>
          </cell>
          <cell r="G504" t="str">
            <v>PEAT</v>
          </cell>
        </row>
        <row r="505">
          <cell r="A505" t="str">
            <v>White Oak ISD2018Property</v>
          </cell>
          <cell r="B505">
            <v>1</v>
          </cell>
          <cell r="C505">
            <v>3</v>
          </cell>
          <cell r="D505">
            <v>18768.25</v>
          </cell>
          <cell r="E505">
            <v>28768.25</v>
          </cell>
          <cell r="F505">
            <v>3</v>
          </cell>
          <cell r="G505" t="str">
            <v>PEAT</v>
          </cell>
        </row>
        <row r="506">
          <cell r="A506" t="str">
            <v>White Oak ISD2019AL</v>
          </cell>
          <cell r="B506">
            <v>1</v>
          </cell>
          <cell r="C506">
            <v>3</v>
          </cell>
          <cell r="D506">
            <v>11741.43</v>
          </cell>
          <cell r="E506">
            <v>11741.43</v>
          </cell>
          <cell r="F506">
            <v>3</v>
          </cell>
          <cell r="G506" t="str">
            <v>PEAT</v>
          </cell>
        </row>
        <row r="507">
          <cell r="A507" t="str">
            <v>White Oak ISD2019Property</v>
          </cell>
          <cell r="B507">
            <v>2</v>
          </cell>
          <cell r="C507">
            <v>6</v>
          </cell>
          <cell r="D507">
            <v>527</v>
          </cell>
          <cell r="E507">
            <v>527</v>
          </cell>
          <cell r="F507">
            <v>3</v>
          </cell>
          <cell r="G507" t="str">
            <v>PEAT</v>
          </cell>
        </row>
        <row r="508">
          <cell r="A508" t="str">
            <v>White Oak ISD2020GL</v>
          </cell>
          <cell r="B508">
            <v>1</v>
          </cell>
          <cell r="C508">
            <v>3</v>
          </cell>
          <cell r="D508">
            <v>0</v>
          </cell>
          <cell r="E508">
            <v>0</v>
          </cell>
          <cell r="F508">
            <v>3</v>
          </cell>
          <cell r="G508" t="str">
            <v>PEAT</v>
          </cell>
        </row>
        <row r="509">
          <cell r="A509" t="str">
            <v>White Oak ISD2020Property</v>
          </cell>
          <cell r="B509">
            <v>1</v>
          </cell>
          <cell r="C509">
            <v>3</v>
          </cell>
          <cell r="D509">
            <v>5750</v>
          </cell>
          <cell r="E509">
            <v>15750</v>
          </cell>
          <cell r="F509">
            <v>3</v>
          </cell>
          <cell r="G509" t="str">
            <v>PEAT</v>
          </cell>
        </row>
        <row r="510">
          <cell r="A510" t="str">
            <v>Whitehouse ISD2017AL</v>
          </cell>
          <cell r="B510">
            <v>6</v>
          </cell>
          <cell r="C510">
            <v>18</v>
          </cell>
          <cell r="D510">
            <v>10823.79</v>
          </cell>
          <cell r="E510">
            <v>10509.2</v>
          </cell>
          <cell r="F510">
            <v>3</v>
          </cell>
          <cell r="G510" t="str">
            <v>PEAT</v>
          </cell>
        </row>
        <row r="511">
          <cell r="A511" t="str">
            <v>Whitehouse ISD2017APD</v>
          </cell>
          <cell r="B511">
            <v>3</v>
          </cell>
          <cell r="C511">
            <v>9</v>
          </cell>
          <cell r="D511">
            <v>3946.37</v>
          </cell>
          <cell r="E511">
            <v>4946.37</v>
          </cell>
          <cell r="F511">
            <v>3</v>
          </cell>
          <cell r="G511" t="str">
            <v>PEAT</v>
          </cell>
        </row>
        <row r="512">
          <cell r="A512" t="str">
            <v>Whitehouse ISD2017GL</v>
          </cell>
          <cell r="B512">
            <v>2</v>
          </cell>
          <cell r="C512">
            <v>6</v>
          </cell>
          <cell r="D512">
            <v>0</v>
          </cell>
          <cell r="E512">
            <v>0</v>
          </cell>
          <cell r="F512">
            <v>3</v>
          </cell>
          <cell r="G512" t="str">
            <v>PEAT</v>
          </cell>
        </row>
        <row r="513">
          <cell r="A513" t="str">
            <v>Whitehouse ISD2018AL</v>
          </cell>
          <cell r="B513">
            <v>7</v>
          </cell>
          <cell r="C513">
            <v>21</v>
          </cell>
          <cell r="D513">
            <v>17417.469999999998</v>
          </cell>
          <cell r="E513">
            <v>16024.47</v>
          </cell>
          <cell r="F513">
            <v>3</v>
          </cell>
          <cell r="G513" t="str">
            <v>PEAT</v>
          </cell>
        </row>
        <row r="514">
          <cell r="A514" t="str">
            <v>Whitehouse ISD2018APD</v>
          </cell>
          <cell r="B514">
            <v>5</v>
          </cell>
          <cell r="C514">
            <v>15</v>
          </cell>
          <cell r="D514">
            <v>25946.769999999997</v>
          </cell>
          <cell r="E514">
            <v>29946.769999999997</v>
          </cell>
          <cell r="F514">
            <v>3</v>
          </cell>
          <cell r="G514" t="str">
            <v>PEAT</v>
          </cell>
        </row>
        <row r="515">
          <cell r="A515" t="str">
            <v>Whitehouse ISD2018GL</v>
          </cell>
          <cell r="B515">
            <v>6</v>
          </cell>
          <cell r="C515">
            <v>18</v>
          </cell>
          <cell r="D515">
            <v>2156.0100000000002</v>
          </cell>
          <cell r="E515">
            <v>2156.0100000000002</v>
          </cell>
          <cell r="F515">
            <v>3</v>
          </cell>
          <cell r="G515" t="str">
            <v>PEAT</v>
          </cell>
        </row>
        <row r="516">
          <cell r="A516" t="str">
            <v>Whitehouse ISD2019AL</v>
          </cell>
          <cell r="B516">
            <v>1</v>
          </cell>
          <cell r="C516">
            <v>3</v>
          </cell>
          <cell r="D516">
            <v>5062.8500000000004</v>
          </cell>
          <cell r="E516">
            <v>5062.8500000000004</v>
          </cell>
          <cell r="F516">
            <v>3</v>
          </cell>
          <cell r="G516" t="str">
            <v>PEAT</v>
          </cell>
        </row>
        <row r="517">
          <cell r="A517" t="str">
            <v>Whitehouse ISD2019APD</v>
          </cell>
          <cell r="B517">
            <v>1</v>
          </cell>
          <cell r="C517">
            <v>3</v>
          </cell>
          <cell r="D517">
            <v>8383.23</v>
          </cell>
          <cell r="E517">
            <v>9383.23</v>
          </cell>
          <cell r="F517">
            <v>3</v>
          </cell>
          <cell r="G517" t="str">
            <v>PEAT</v>
          </cell>
        </row>
        <row r="518">
          <cell r="A518" t="str">
            <v>Whitehouse ISD2019GL</v>
          </cell>
          <cell r="B518">
            <v>2</v>
          </cell>
          <cell r="C518">
            <v>6</v>
          </cell>
          <cell r="D518">
            <v>1250</v>
          </cell>
          <cell r="E518">
            <v>1250</v>
          </cell>
          <cell r="F518">
            <v>3</v>
          </cell>
          <cell r="G518" t="str">
            <v>PEAT</v>
          </cell>
        </row>
        <row r="519">
          <cell r="A519" t="str">
            <v>Whitehouse ISD2020AL</v>
          </cell>
          <cell r="B519">
            <v>4</v>
          </cell>
          <cell r="C519">
            <v>12</v>
          </cell>
          <cell r="D519">
            <v>13594.43</v>
          </cell>
          <cell r="E519">
            <v>13594.43</v>
          </cell>
          <cell r="F519">
            <v>3</v>
          </cell>
          <cell r="G519" t="str">
            <v>PEAT</v>
          </cell>
        </row>
        <row r="520">
          <cell r="A520" t="str">
            <v>Whitehouse ISD2020APD</v>
          </cell>
          <cell r="B520">
            <v>4</v>
          </cell>
          <cell r="C520">
            <v>12</v>
          </cell>
          <cell r="D520">
            <v>27863.55</v>
          </cell>
          <cell r="E520">
            <v>31863.55</v>
          </cell>
          <cell r="F520">
            <v>3</v>
          </cell>
          <cell r="G520" t="str">
            <v>PEAT</v>
          </cell>
        </row>
        <row r="521">
          <cell r="A521" t="str">
            <v>Whitehouse ISD2020Cyber</v>
          </cell>
          <cell r="B521">
            <v>1</v>
          </cell>
          <cell r="C521">
            <v>3</v>
          </cell>
          <cell r="D521">
            <v>0</v>
          </cell>
          <cell r="E521">
            <v>0</v>
          </cell>
          <cell r="F521">
            <v>3</v>
          </cell>
          <cell r="G521" t="str">
            <v>PEAT</v>
          </cell>
        </row>
        <row r="522">
          <cell r="A522" t="str">
            <v>Whitehouse ISD2020GL</v>
          </cell>
          <cell r="B522">
            <v>2</v>
          </cell>
          <cell r="C522">
            <v>6</v>
          </cell>
          <cell r="D522">
            <v>5801.52</v>
          </cell>
          <cell r="E522">
            <v>5801.52</v>
          </cell>
          <cell r="F522">
            <v>3</v>
          </cell>
          <cell r="G522" t="str">
            <v>PEAT</v>
          </cell>
        </row>
        <row r="523">
          <cell r="A523" t="str">
            <v>Whitehouse ISD2020Property</v>
          </cell>
          <cell r="B523">
            <v>2</v>
          </cell>
          <cell r="C523">
            <v>6</v>
          </cell>
          <cell r="D523">
            <v>1845.94</v>
          </cell>
          <cell r="E523">
            <v>1845.94</v>
          </cell>
          <cell r="F523">
            <v>3</v>
          </cell>
          <cell r="G523" t="str">
            <v>PEAT</v>
          </cell>
        </row>
        <row r="524">
          <cell r="A524" t="str">
            <v>Whitehouse ISD2021AL</v>
          </cell>
          <cell r="B524">
            <v>8</v>
          </cell>
          <cell r="C524">
            <v>24</v>
          </cell>
          <cell r="D524">
            <v>29996.719999999998</v>
          </cell>
          <cell r="E524">
            <v>44496.72</v>
          </cell>
          <cell r="F524">
            <v>3</v>
          </cell>
          <cell r="G524" t="str">
            <v>PEAT</v>
          </cell>
        </row>
        <row r="525">
          <cell r="A525" t="str">
            <v>Whitehouse ISD2021APD</v>
          </cell>
          <cell r="B525">
            <v>7</v>
          </cell>
          <cell r="C525">
            <v>21</v>
          </cell>
          <cell r="D525">
            <v>18223.059999999998</v>
          </cell>
          <cell r="E525">
            <v>34819.01</v>
          </cell>
          <cell r="F525">
            <v>3</v>
          </cell>
          <cell r="G525" t="str">
            <v>PEAT</v>
          </cell>
        </row>
        <row r="526">
          <cell r="A526" t="str">
            <v>Whitesboro ISD2017APD</v>
          </cell>
          <cell r="B526">
            <v>1</v>
          </cell>
          <cell r="C526">
            <v>3</v>
          </cell>
          <cell r="D526">
            <v>26537.01</v>
          </cell>
          <cell r="E526">
            <v>-517.9900000000016</v>
          </cell>
          <cell r="F526">
            <v>3</v>
          </cell>
          <cell r="G526" t="str">
            <v>PEAT</v>
          </cell>
        </row>
        <row r="527">
          <cell r="A527" t="str">
            <v>Whitesboro ISD2018AL</v>
          </cell>
          <cell r="B527">
            <v>1</v>
          </cell>
          <cell r="C527">
            <v>3</v>
          </cell>
          <cell r="D527">
            <v>4265.6600000000008</v>
          </cell>
          <cell r="E527">
            <v>4265.66</v>
          </cell>
          <cell r="F527">
            <v>3</v>
          </cell>
          <cell r="G527" t="str">
            <v>PEAT</v>
          </cell>
        </row>
        <row r="528">
          <cell r="A528" t="str">
            <v>Whitesboro ISD2018GL</v>
          </cell>
          <cell r="B528">
            <v>1</v>
          </cell>
          <cell r="C528">
            <v>3</v>
          </cell>
          <cell r="D528">
            <v>0</v>
          </cell>
          <cell r="E528">
            <v>0</v>
          </cell>
          <cell r="F528">
            <v>3</v>
          </cell>
          <cell r="G528" t="str">
            <v>PEAT</v>
          </cell>
        </row>
        <row r="529">
          <cell r="A529" t="str">
            <v>Whitesboro ISD2019AL</v>
          </cell>
          <cell r="B529">
            <v>1</v>
          </cell>
          <cell r="C529">
            <v>3</v>
          </cell>
          <cell r="D529">
            <v>1672.81</v>
          </cell>
          <cell r="E529">
            <v>1672.81</v>
          </cell>
          <cell r="F529">
            <v>3</v>
          </cell>
          <cell r="G529" t="str">
            <v>PEAT</v>
          </cell>
        </row>
        <row r="530">
          <cell r="A530" t="str">
            <v>Whitesboro ISD2019APD</v>
          </cell>
          <cell r="B530">
            <v>1</v>
          </cell>
          <cell r="C530">
            <v>3</v>
          </cell>
          <cell r="D530">
            <v>1304.1199999999999</v>
          </cell>
          <cell r="E530">
            <v>1804.12</v>
          </cell>
          <cell r="F530">
            <v>3</v>
          </cell>
          <cell r="G530" t="str">
            <v>PEAT</v>
          </cell>
        </row>
        <row r="531">
          <cell r="A531" t="str">
            <v>Whitesboro ISD2020Property</v>
          </cell>
          <cell r="B531">
            <v>1</v>
          </cell>
          <cell r="C531">
            <v>3</v>
          </cell>
          <cell r="D531">
            <v>0</v>
          </cell>
          <cell r="E531">
            <v>0</v>
          </cell>
          <cell r="F531">
            <v>3</v>
          </cell>
          <cell r="G531" t="str">
            <v>PEAT</v>
          </cell>
        </row>
        <row r="532">
          <cell r="A532" t="str">
            <v>Wood County SESSA2017AL</v>
          </cell>
          <cell r="B532">
            <v>11</v>
          </cell>
          <cell r="C532">
            <v>33</v>
          </cell>
          <cell r="D532">
            <v>217526.13999999998</v>
          </cell>
          <cell r="E532">
            <v>220283.94</v>
          </cell>
          <cell r="F532">
            <v>3</v>
          </cell>
          <cell r="G532" t="str">
            <v>PEAT</v>
          </cell>
        </row>
        <row r="533">
          <cell r="A533" t="str">
            <v>Wood County SESSA2017APD</v>
          </cell>
          <cell r="B533">
            <v>1</v>
          </cell>
          <cell r="C533">
            <v>3</v>
          </cell>
          <cell r="D533">
            <v>32099.27</v>
          </cell>
          <cell r="E533">
            <v>32599.27</v>
          </cell>
          <cell r="F533">
            <v>3</v>
          </cell>
          <cell r="G533" t="str">
            <v>PEAT</v>
          </cell>
        </row>
        <row r="534">
          <cell r="A534" t="str">
            <v>Wood County SESSA2019Property</v>
          </cell>
          <cell r="B534">
            <v>1</v>
          </cell>
          <cell r="C534">
            <v>3</v>
          </cell>
          <cell r="D534">
            <v>510</v>
          </cell>
          <cell r="E534">
            <v>510</v>
          </cell>
          <cell r="F534">
            <v>3</v>
          </cell>
          <cell r="G534" t="str">
            <v>PEAT</v>
          </cell>
        </row>
        <row r="535">
          <cell r="A535" t="str">
            <v>Zavalla ISD2017GL</v>
          </cell>
          <cell r="B535">
            <v>1</v>
          </cell>
          <cell r="C535">
            <v>3</v>
          </cell>
          <cell r="D535">
            <v>0</v>
          </cell>
          <cell r="E535">
            <v>0</v>
          </cell>
          <cell r="F535">
            <v>3</v>
          </cell>
          <cell r="G535" t="str">
            <v>PEAT</v>
          </cell>
        </row>
      </sheetData>
      <sheetData sheetId="3">
        <row r="2">
          <cell r="A2" t="str">
            <v>Row Labels</v>
          </cell>
        </row>
      </sheetData>
      <sheetData sheetId="4">
        <row r="3">
          <cell r="A3" t="str">
            <v>Alba-Golden ISD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B77D0-EA2F-4BEC-A434-174E2FE6D04F}">
  <sheetPr codeName="Sheet7">
    <tabColor theme="3" tint="0.79998168889431442"/>
    <pageSetUpPr fitToPage="1"/>
  </sheetPr>
  <dimension ref="A1:H30"/>
  <sheetViews>
    <sheetView showGridLines="0" tabSelected="1" zoomScale="115" zoomScaleNormal="115" workbookViewId="0">
      <pane ySplit="1" topLeftCell="A2" activePane="bottomLeft" state="frozen"/>
      <selection pane="bottomLeft" activeCell="G8" sqref="G8"/>
    </sheetView>
  </sheetViews>
  <sheetFormatPr defaultColWidth="9.1796875" defaultRowHeight="12.5" x14ac:dyDescent="0.25"/>
  <cols>
    <col min="1" max="1" width="2.54296875" customWidth="1"/>
    <col min="2" max="2" width="81.54296875" customWidth="1"/>
    <col min="3" max="3" width="2.54296875" customWidth="1"/>
  </cols>
  <sheetData>
    <row r="1" spans="1:8" ht="76.5" customHeight="1" x14ac:dyDescent="0.25"/>
    <row r="2" spans="1:8" ht="40.5" customHeight="1" x14ac:dyDescent="0.25">
      <c r="B2" s="579">
        <f>Gen!E11</f>
        <v>0</v>
      </c>
    </row>
    <row r="4" spans="1:8" x14ac:dyDescent="0.25">
      <c r="A4" s="415"/>
      <c r="B4" s="223"/>
      <c r="C4" s="236"/>
      <c r="F4" s="3"/>
    </row>
    <row r="5" spans="1:8" x14ac:dyDescent="0.25">
      <c r="A5" s="178"/>
      <c r="B5" s="411" t="s">
        <v>582</v>
      </c>
      <c r="C5" s="180"/>
      <c r="D5" s="57"/>
      <c r="E5" s="57"/>
      <c r="F5" s="57"/>
      <c r="G5" s="57"/>
      <c r="H5" s="57"/>
    </row>
    <row r="6" spans="1:8" ht="31" x14ac:dyDescent="0.25">
      <c r="A6" s="178"/>
      <c r="B6" s="412" t="s">
        <v>493</v>
      </c>
      <c r="C6" s="180"/>
    </row>
    <row r="7" spans="1:8" x14ac:dyDescent="0.25">
      <c r="A7" s="178"/>
      <c r="B7" s="11"/>
      <c r="C7" s="180"/>
    </row>
    <row r="8" spans="1:8" ht="15.5" x14ac:dyDescent="0.35">
      <c r="A8" s="178"/>
      <c r="B8" s="413" t="s">
        <v>449</v>
      </c>
      <c r="C8" s="180"/>
      <c r="D8" s="57"/>
    </row>
    <row r="9" spans="1:8" ht="15" customHeight="1" x14ac:dyDescent="0.3">
      <c r="A9" s="178"/>
      <c r="B9" s="134" t="s">
        <v>311</v>
      </c>
      <c r="C9" s="180"/>
      <c r="D9" s="3"/>
    </row>
    <row r="10" spans="1:8" ht="15" customHeight="1" x14ac:dyDescent="0.3">
      <c r="A10" s="178"/>
      <c r="B10" s="134" t="s">
        <v>450</v>
      </c>
      <c r="C10" s="180"/>
      <c r="D10" s="3"/>
    </row>
    <row r="11" spans="1:8" ht="15" customHeight="1" x14ac:dyDescent="0.3">
      <c r="A11" s="178"/>
      <c r="B11" s="134" t="s">
        <v>492</v>
      </c>
      <c r="C11" s="180"/>
      <c r="D11" s="3"/>
    </row>
    <row r="12" spans="1:8" ht="15" customHeight="1" x14ac:dyDescent="0.3">
      <c r="A12" s="178"/>
      <c r="B12" s="135" t="s">
        <v>468</v>
      </c>
      <c r="C12" s="180"/>
      <c r="D12" s="3"/>
    </row>
    <row r="13" spans="1:8" ht="15" customHeight="1" x14ac:dyDescent="0.3">
      <c r="A13" s="178"/>
      <c r="B13" s="134" t="s">
        <v>382</v>
      </c>
      <c r="C13" s="180"/>
    </row>
    <row r="14" spans="1:8" ht="15" customHeight="1" x14ac:dyDescent="0.25">
      <c r="A14" s="178"/>
      <c r="B14" s="136" t="s">
        <v>460</v>
      </c>
      <c r="C14" s="180"/>
      <c r="D14" s="3"/>
    </row>
    <row r="15" spans="1:8" ht="15" customHeight="1" x14ac:dyDescent="0.25">
      <c r="A15" s="178"/>
      <c r="B15" s="414"/>
      <c r="C15" s="180"/>
      <c r="D15" s="3"/>
    </row>
    <row r="16" spans="1:8" x14ac:dyDescent="0.25">
      <c r="A16" s="178"/>
      <c r="B16" s="10"/>
      <c r="C16" s="180"/>
    </row>
    <row r="17" spans="1:4" ht="15.5" x14ac:dyDescent="0.35">
      <c r="A17" s="178"/>
      <c r="B17" s="413" t="s">
        <v>0</v>
      </c>
      <c r="C17" s="180"/>
    </row>
    <row r="18" spans="1:4" ht="15.5" x14ac:dyDescent="0.35">
      <c r="A18" s="178"/>
      <c r="B18" s="132" t="s">
        <v>1</v>
      </c>
      <c r="C18" s="180"/>
    </row>
    <row r="19" spans="1:4" ht="15.5" x14ac:dyDescent="0.35">
      <c r="A19" s="178"/>
      <c r="B19" s="133" t="s">
        <v>451</v>
      </c>
      <c r="C19" s="180"/>
    </row>
    <row r="20" spans="1:4" ht="15.5" x14ac:dyDescent="0.35">
      <c r="A20" s="178"/>
      <c r="B20" s="133" t="s">
        <v>452</v>
      </c>
      <c r="C20" s="180"/>
      <c r="D20" s="3"/>
    </row>
    <row r="21" spans="1:4" ht="15.5" x14ac:dyDescent="0.35">
      <c r="A21" s="178"/>
      <c r="B21" s="133" t="s">
        <v>453</v>
      </c>
      <c r="C21" s="180"/>
    </row>
    <row r="22" spans="1:4" ht="15.5" x14ac:dyDescent="0.35">
      <c r="A22" s="178"/>
      <c r="B22" s="133" t="s">
        <v>454</v>
      </c>
      <c r="C22" s="180"/>
    </row>
    <row r="23" spans="1:4" ht="15.5" x14ac:dyDescent="0.35">
      <c r="A23" s="178"/>
      <c r="B23" s="133" t="s">
        <v>455</v>
      </c>
      <c r="C23" s="180"/>
    </row>
    <row r="24" spans="1:4" ht="15.5" x14ac:dyDescent="0.35">
      <c r="A24" s="178"/>
      <c r="B24" s="133" t="s">
        <v>456</v>
      </c>
      <c r="C24" s="180"/>
    </row>
    <row r="25" spans="1:4" ht="15.5" x14ac:dyDescent="0.35">
      <c r="A25" s="178"/>
      <c r="B25" s="133" t="s">
        <v>457</v>
      </c>
      <c r="C25" s="180"/>
    </row>
    <row r="26" spans="1:4" ht="15.5" x14ac:dyDescent="0.35">
      <c r="A26" s="178"/>
      <c r="B26" s="133" t="s">
        <v>458</v>
      </c>
      <c r="C26" s="180"/>
    </row>
    <row r="27" spans="1:4" ht="15.5" x14ac:dyDescent="0.35">
      <c r="A27" s="178"/>
      <c r="B27" s="133" t="s">
        <v>35</v>
      </c>
      <c r="C27" s="180"/>
    </row>
    <row r="28" spans="1:4" ht="15.5" x14ac:dyDescent="0.35">
      <c r="A28" s="178"/>
      <c r="B28" s="133" t="s">
        <v>459</v>
      </c>
      <c r="C28" s="180"/>
    </row>
    <row r="29" spans="1:4" ht="15.5" x14ac:dyDescent="0.35">
      <c r="A29" s="178"/>
      <c r="B29" s="133" t="s">
        <v>53</v>
      </c>
      <c r="C29" s="180"/>
    </row>
    <row r="30" spans="1:4" x14ac:dyDescent="0.25">
      <c r="A30" s="199"/>
      <c r="B30" s="200"/>
      <c r="C30" s="201"/>
    </row>
  </sheetData>
  <sheetProtection selectLockedCells="1"/>
  <hyperlinks>
    <hyperlink ref="B18" location="Intro!B15" display="Introductory Page" xr:uid="{E6BDF1FB-E6E3-4543-8C40-BEEDB3350CC5}"/>
    <hyperlink ref="B19" location="Gen!A3" display="Gen - General Info" xr:uid="{B71D6536-7544-4B4B-A1E2-9F051D306E13}"/>
    <hyperlink ref="B20" location="GL!A3" display="GL - General Liability" xr:uid="{099B02AB-0DDE-434F-A47A-6CD9AE8D9F40}"/>
    <hyperlink ref="B21" location="LEL!A3" display="LEL - Law Enforcement Liability" xr:uid="{981F8090-09A6-4411-A4F5-892E4624D9E5}"/>
    <hyperlink ref="B22" location="'Arm-Ed'!A3" display="Arm-Ed - Armed Educators" xr:uid="{757EE701-2DFE-4A5A-AF66-33D27DC7EBC3}"/>
    <hyperlink ref="B23" location="'Auto SOV'!A5" display="Auto SOV - Auto Statement of Values" xr:uid="{3FD8F934-3F88-4D40-B171-2E442A1C4A0E}"/>
    <hyperlink ref="B24" location="'Auto PD-Lia'!A3" display="Auto PD-Lia - Auto Property Damage-Liability" xr:uid="{7E40A348-4CA1-43C0-93F3-41543358CD98}"/>
    <hyperlink ref="B25" location="'Prop SOV'!A5" display="Prop SOV - Property Statement of Values" xr:uid="{A2F8D8D2-B7D0-4621-A30A-4F9FA8684047}"/>
    <hyperlink ref="B26" location="'Prop-Inland Marine'!A3" display="Property-Inland Marine" xr:uid="{8BE18049-8813-4AE0-A6CF-C406C1D9DD21}"/>
    <hyperlink ref="B27" location="Crime!F2" display="Crime" xr:uid="{7BFFC2DD-32BB-47F7-A197-534DF81E0F78}"/>
    <hyperlink ref="B28" location="ELL!A3" display="ELL - Educators Legal Liability" xr:uid="{900C0E27-CE98-4380-A298-4EEC55D67030}"/>
    <hyperlink ref="B29" location="Excess!A3" display="Excess" xr:uid="{5005141C-9661-4F88-B533-5F7146E961CC}"/>
  </hyperlinks>
  <printOptions horizontalCentered="1"/>
  <pageMargins left="0.7" right="0.7" top="0.75" bottom="0.75" header="0.3" footer="0.3"/>
  <pageSetup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33CCCC"/>
    <pageSetUpPr fitToPage="1"/>
  </sheetPr>
  <dimension ref="A1:J40"/>
  <sheetViews>
    <sheetView showGridLines="0" showRuler="0" zoomScaleNormal="100" workbookViewId="0">
      <pane ySplit="2" topLeftCell="A3" activePane="bottomLeft" state="frozen"/>
      <selection activeCell="I26" sqref="I26"/>
      <selection pane="bottomLeft" activeCell="H13" sqref="H13"/>
    </sheetView>
  </sheetViews>
  <sheetFormatPr defaultColWidth="8.81640625" defaultRowHeight="12.5" x14ac:dyDescent="0.25"/>
  <cols>
    <col min="1" max="2" width="3.7265625" style="21" customWidth="1"/>
    <col min="3" max="3" width="6.453125" style="21" customWidth="1"/>
    <col min="4" max="4" width="10.26953125" style="21" bestFit="1" customWidth="1"/>
    <col min="5" max="5" width="29.453125" style="21" customWidth="1"/>
    <col min="6" max="6" width="14.453125" style="21" customWidth="1"/>
    <col min="7" max="7" width="13.453125" style="21" customWidth="1"/>
    <col min="8" max="8" width="15.54296875" style="21" customWidth="1"/>
    <col min="9" max="9" width="75.7265625" style="52" customWidth="1"/>
    <col min="10" max="10" width="2.54296875" style="21" customWidth="1"/>
    <col min="11" max="16384" width="8.81640625" style="21"/>
  </cols>
  <sheetData>
    <row r="1" spans="1:10" ht="40.15" customHeight="1" x14ac:dyDescent="0.25">
      <c r="A1" s="693" t="s">
        <v>161</v>
      </c>
      <c r="B1" s="693"/>
      <c r="C1" s="693"/>
      <c r="D1" s="693"/>
      <c r="E1" s="693"/>
      <c r="F1" s="693"/>
      <c r="G1" s="693"/>
      <c r="H1" s="693"/>
      <c r="I1" s="156" t="s">
        <v>460</v>
      </c>
    </row>
    <row r="2" spans="1:10" s="525" customFormat="1" ht="20" x14ac:dyDescent="0.4">
      <c r="A2" s="528" t="s">
        <v>573</v>
      </c>
      <c r="E2" s="544">
        <f>Gen!E11</f>
        <v>0</v>
      </c>
      <c r="I2" s="539"/>
    </row>
    <row r="3" spans="1:10" ht="18" customHeight="1" x14ac:dyDescent="0.35">
      <c r="A3" s="812" t="s">
        <v>563</v>
      </c>
      <c r="B3" s="812"/>
      <c r="C3" s="812"/>
      <c r="D3" s="812"/>
      <c r="E3" s="812"/>
      <c r="F3" s="812"/>
      <c r="G3" s="812"/>
      <c r="H3" s="812"/>
      <c r="I3" s="812"/>
      <c r="J3" s="812"/>
    </row>
    <row r="4" spans="1:10" ht="36.75" customHeight="1" x14ac:dyDescent="0.4">
      <c r="A4" s="258" t="s">
        <v>161</v>
      </c>
      <c r="B4" s="556"/>
      <c r="C4" s="556"/>
      <c r="D4" s="556"/>
      <c r="E4" s="556"/>
      <c r="F4" s="557" t="s">
        <v>76</v>
      </c>
      <c r="G4" s="557" t="s">
        <v>77</v>
      </c>
      <c r="H4" s="557" t="s">
        <v>28</v>
      </c>
      <c r="I4" s="260"/>
      <c r="J4" s="261"/>
    </row>
    <row r="5" spans="1:10" ht="14" x14ac:dyDescent="0.3">
      <c r="A5" s="262"/>
      <c r="B5" s="24" t="s">
        <v>9</v>
      </c>
      <c r="C5" s="292" t="s">
        <v>529</v>
      </c>
      <c r="D5" s="292"/>
      <c r="E5" s="292"/>
      <c r="F5" s="300">
        <v>100000</v>
      </c>
      <c r="G5" s="301">
        <v>100000</v>
      </c>
      <c r="H5" s="302">
        <f>Gen!$K$49</f>
        <v>0</v>
      </c>
      <c r="I5" s="547"/>
      <c r="J5" s="263"/>
    </row>
    <row r="6" spans="1:10" ht="14" x14ac:dyDescent="0.3">
      <c r="A6" s="262"/>
      <c r="B6" s="26" t="s">
        <v>10</v>
      </c>
      <c r="C6" s="294" t="s">
        <v>530</v>
      </c>
      <c r="D6" s="294"/>
      <c r="E6" s="294"/>
      <c r="F6" s="300">
        <v>50000</v>
      </c>
      <c r="G6" s="301">
        <v>50000</v>
      </c>
      <c r="H6" s="302">
        <f>Gen!$K$49</f>
        <v>0</v>
      </c>
      <c r="I6" s="547"/>
      <c r="J6" s="263"/>
    </row>
    <row r="7" spans="1:10" ht="14" x14ac:dyDescent="0.3">
      <c r="A7" s="262"/>
      <c r="B7" s="26" t="s">
        <v>11</v>
      </c>
      <c r="C7" s="294" t="s">
        <v>531</v>
      </c>
      <c r="D7" s="294"/>
      <c r="E7" s="294"/>
      <c r="F7" s="300">
        <v>50000</v>
      </c>
      <c r="G7" s="301">
        <v>50000</v>
      </c>
      <c r="H7" s="302">
        <f>Gen!$K$49</f>
        <v>0</v>
      </c>
      <c r="I7" s="547"/>
      <c r="J7" s="263"/>
    </row>
    <row r="8" spans="1:10" ht="14" x14ac:dyDescent="0.3">
      <c r="A8" s="262"/>
      <c r="B8" s="26" t="s">
        <v>12</v>
      </c>
      <c r="C8" s="294" t="s">
        <v>532</v>
      </c>
      <c r="D8" s="294"/>
      <c r="E8" s="294"/>
      <c r="F8" s="300">
        <v>50000</v>
      </c>
      <c r="G8" s="301">
        <v>50000</v>
      </c>
      <c r="H8" s="302">
        <f>Gen!$K$49</f>
        <v>0</v>
      </c>
      <c r="I8" s="547"/>
      <c r="J8" s="263"/>
    </row>
    <row r="9" spans="1:10" ht="14" x14ac:dyDescent="0.3">
      <c r="A9" s="262"/>
      <c r="B9" s="27" t="s">
        <v>14</v>
      </c>
      <c r="C9" s="296" t="s">
        <v>533</v>
      </c>
      <c r="D9" s="296"/>
      <c r="E9" s="296"/>
      <c r="F9" s="300">
        <v>50000</v>
      </c>
      <c r="G9" s="301">
        <v>50000</v>
      </c>
      <c r="H9" s="302">
        <f>Gen!$K$49</f>
        <v>0</v>
      </c>
      <c r="I9" s="547"/>
      <c r="J9" s="263"/>
    </row>
    <row r="10" spans="1:10" x14ac:dyDescent="0.25">
      <c r="A10" s="262"/>
      <c r="B10" s="264"/>
      <c r="C10" s="264"/>
      <c r="D10" s="264"/>
      <c r="E10" s="264"/>
      <c r="F10" s="264"/>
      <c r="G10" s="264"/>
      <c r="H10" s="264"/>
      <c r="I10" s="229"/>
      <c r="J10" s="263"/>
    </row>
    <row r="11" spans="1:10" ht="18" x14ac:dyDescent="0.4">
      <c r="A11" s="265" t="s">
        <v>87</v>
      </c>
      <c r="B11" s="264"/>
      <c r="C11" s="264"/>
      <c r="D11" s="264"/>
      <c r="E11" s="264"/>
      <c r="F11" s="264"/>
      <c r="G11" s="264"/>
      <c r="H11" s="264"/>
      <c r="I11" s="229"/>
      <c r="J11" s="263"/>
    </row>
    <row r="12" spans="1:10" ht="14" x14ac:dyDescent="0.3">
      <c r="A12" s="262"/>
      <c r="B12" s="24" t="s">
        <v>9</v>
      </c>
      <c r="C12" s="292" t="s">
        <v>162</v>
      </c>
      <c r="D12" s="292"/>
      <c r="E12" s="292"/>
      <c r="F12" s="292"/>
      <c r="G12" s="292"/>
      <c r="H12" s="293"/>
      <c r="I12" s="547"/>
      <c r="J12" s="263"/>
    </row>
    <row r="13" spans="1:10" ht="14" x14ac:dyDescent="0.3">
      <c r="A13" s="262"/>
      <c r="B13" s="26" t="s">
        <v>10</v>
      </c>
      <c r="C13" s="294" t="s">
        <v>163</v>
      </c>
      <c r="D13" s="294"/>
      <c r="E13" s="294"/>
      <c r="F13" s="294"/>
      <c r="G13" s="34"/>
      <c r="H13" s="295"/>
      <c r="I13" s="548"/>
      <c r="J13" s="263"/>
    </row>
    <row r="14" spans="1:10" ht="14" x14ac:dyDescent="0.3">
      <c r="A14" s="262"/>
      <c r="B14" s="26" t="s">
        <v>11</v>
      </c>
      <c r="C14" s="294" t="s">
        <v>164</v>
      </c>
      <c r="D14" s="294"/>
      <c r="E14" s="294"/>
      <c r="F14" s="294"/>
      <c r="G14" s="34"/>
      <c r="H14" s="295"/>
      <c r="I14" s="549"/>
      <c r="J14" s="263"/>
    </row>
    <row r="15" spans="1:10" ht="14" x14ac:dyDescent="0.3">
      <c r="A15" s="262"/>
      <c r="B15" s="27" t="s">
        <v>12</v>
      </c>
      <c r="C15" s="296" t="s">
        <v>165</v>
      </c>
      <c r="D15" s="296"/>
      <c r="E15" s="296"/>
      <c r="F15" s="296"/>
      <c r="G15" s="297"/>
      <c r="H15" s="295"/>
      <c r="I15" s="548"/>
      <c r="J15" s="263"/>
    </row>
    <row r="16" spans="1:10" ht="14" x14ac:dyDescent="0.3">
      <c r="A16" s="262"/>
      <c r="B16" s="26" t="s">
        <v>14</v>
      </c>
      <c r="C16" s="294" t="s">
        <v>166</v>
      </c>
      <c r="D16" s="294"/>
      <c r="E16" s="294"/>
      <c r="F16" s="294"/>
      <c r="G16" s="34"/>
      <c r="H16" s="295"/>
      <c r="I16" s="548"/>
      <c r="J16" s="263"/>
    </row>
    <row r="17" spans="1:10" ht="14" x14ac:dyDescent="0.3">
      <c r="A17" s="262"/>
      <c r="B17" s="298" t="s">
        <v>16</v>
      </c>
      <c r="C17" s="294" t="s">
        <v>309</v>
      </c>
      <c r="D17" s="294"/>
      <c r="E17" s="294"/>
      <c r="F17" s="294"/>
      <c r="G17" s="550"/>
      <c r="H17" s="295"/>
      <c r="I17" s="548"/>
      <c r="J17" s="263"/>
    </row>
    <row r="18" spans="1:10" ht="14" x14ac:dyDescent="0.3">
      <c r="A18" s="262"/>
      <c r="B18" s="299" t="s">
        <v>17</v>
      </c>
      <c r="C18" s="810" t="s">
        <v>428</v>
      </c>
      <c r="D18" s="810"/>
      <c r="E18" s="810"/>
      <c r="F18" s="810"/>
      <c r="G18" s="811"/>
      <c r="H18" s="295"/>
      <c r="I18" s="551"/>
      <c r="J18" s="263"/>
    </row>
    <row r="19" spans="1:10" x14ac:dyDescent="0.25">
      <c r="A19" s="266"/>
      <c r="B19" s="267"/>
      <c r="C19" s="267"/>
      <c r="D19" s="267"/>
      <c r="E19" s="267"/>
      <c r="F19" s="267"/>
      <c r="G19" s="267"/>
      <c r="H19" s="267"/>
      <c r="I19" s="268"/>
      <c r="J19" s="269"/>
    </row>
    <row r="32" spans="1:10" x14ac:dyDescent="0.25">
      <c r="C32" s="41"/>
      <c r="D32" s="42"/>
    </row>
    <row r="33" spans="3:5" x14ac:dyDescent="0.25">
      <c r="C33" s="41"/>
      <c r="D33" s="42"/>
    </row>
    <row r="34" spans="3:5" x14ac:dyDescent="0.25">
      <c r="C34" s="41"/>
      <c r="D34" s="42"/>
    </row>
    <row r="35" spans="3:5" x14ac:dyDescent="0.25">
      <c r="C35" s="41"/>
      <c r="D35" s="42"/>
    </row>
    <row r="36" spans="3:5" x14ac:dyDescent="0.25">
      <c r="C36" s="41"/>
      <c r="D36" s="42"/>
    </row>
    <row r="37" spans="3:5" x14ac:dyDescent="0.25">
      <c r="C37" s="41"/>
      <c r="D37" s="43"/>
      <c r="E37" s="44"/>
    </row>
    <row r="38" spans="3:5" x14ac:dyDescent="0.25">
      <c r="C38" s="41"/>
      <c r="D38" s="44"/>
      <c r="E38" s="44"/>
    </row>
    <row r="39" spans="3:5" x14ac:dyDescent="0.25">
      <c r="C39" s="41"/>
      <c r="D39" s="44"/>
      <c r="E39" s="44"/>
    </row>
    <row r="40" spans="3:5" x14ac:dyDescent="0.25">
      <c r="C40" s="45" t="s">
        <v>54</v>
      </c>
    </row>
  </sheetData>
  <sheetProtection selectLockedCells="1"/>
  <mergeCells count="3">
    <mergeCell ref="A1:H1"/>
    <mergeCell ref="C18:G18"/>
    <mergeCell ref="A3:J3"/>
  </mergeCells>
  <conditionalFormatting sqref="H12 F5:H9">
    <cfRule type="containsBlanks" dxfId="130" priority="25">
      <formula>LEN(TRIM(F5))=0</formula>
    </cfRule>
  </conditionalFormatting>
  <conditionalFormatting sqref="H13:H18">
    <cfRule type="containsText" dxfId="129" priority="22" operator="containsText" text="Y">
      <formula>NOT(ISERROR(SEARCH("Y",H13)))</formula>
    </cfRule>
    <cfRule type="containsText" dxfId="128" priority="23" operator="containsText" text="N">
      <formula>NOT(ISERROR(SEARCH("N",H13)))</formula>
    </cfRule>
  </conditionalFormatting>
  <conditionalFormatting sqref="H13:H18">
    <cfRule type="containsBlanks" dxfId="127" priority="21">
      <formula>LEN(TRIM(H13))=0</formula>
    </cfRule>
  </conditionalFormatting>
  <pageMargins left="0.1736111111111111" right="0.75" top="0.18055555555555555" bottom="1" header="0.5" footer="0.5"/>
  <pageSetup scale="74" fitToHeight="0" orientation="landscape" r:id="rId1"/>
  <headerFooter alignWithMargins="0"/>
  <ignoredErrors>
    <ignoredError sqref="H5:H9"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4" id="{07FD1677-C492-485A-A53A-A940B1C14DAE}">
            <xm:f>$H$14='Data Validation'!$I$4</xm:f>
            <x14:dxf>
              <fill>
                <patternFill>
                  <bgColor theme="2" tint="-9.9948118533890809E-2"/>
                </patternFill>
              </fill>
              <border>
                <left style="thin">
                  <color auto="1"/>
                </left>
                <right style="thin">
                  <color auto="1"/>
                </right>
                <top style="thin">
                  <color auto="1"/>
                </top>
                <bottom style="thin">
                  <color auto="1"/>
                </bottom>
              </border>
            </x14:dxf>
          </x14:cfRule>
          <xm:sqref>I14</xm:sqref>
        </x14:conditionalFormatting>
        <x14:conditionalFormatting xmlns:xm="http://schemas.microsoft.com/office/excel/2006/main">
          <x14:cfRule type="expression" priority="11" id="{F20B0911-6C67-4B2F-8D4A-F6F052EA9A0E}">
            <xm:f>$H$15='Data Validation'!$I$5</xm:f>
            <x14:dxf>
              <fill>
                <patternFill>
                  <bgColor theme="2" tint="-9.9948118533890809E-2"/>
                </patternFill>
              </fill>
              <border>
                <left style="thin">
                  <color auto="1"/>
                </left>
                <right style="thin">
                  <color auto="1"/>
                </right>
                <top style="thin">
                  <color auto="1"/>
                </top>
                <bottom style="thin">
                  <color auto="1"/>
                </bottom>
              </border>
            </x14:dxf>
          </x14:cfRule>
          <xm:sqref>I15</xm:sqref>
        </x14:conditionalFormatting>
        <x14:conditionalFormatting xmlns:xm="http://schemas.microsoft.com/office/excel/2006/main">
          <x14:cfRule type="expression" priority="10" id="{2A72175F-5BAF-4DED-B194-6B99C5624AC3}">
            <xm:f>$H$16='Data Validation'!$I$5</xm:f>
            <x14:dxf>
              <fill>
                <patternFill>
                  <bgColor theme="2" tint="-9.9948118533890809E-2"/>
                </patternFill>
              </fill>
              <border>
                <left style="thin">
                  <color auto="1"/>
                </left>
                <right style="thin">
                  <color auto="1"/>
                </right>
                <top style="thin">
                  <color auto="1"/>
                </top>
                <bottom style="thin">
                  <color auto="1"/>
                </bottom>
              </border>
            </x14:dxf>
          </x14:cfRule>
          <xm:sqref>I16</xm:sqref>
        </x14:conditionalFormatting>
        <x14:conditionalFormatting xmlns:xm="http://schemas.microsoft.com/office/excel/2006/main">
          <x14:cfRule type="expression" priority="9" id="{77C90C3D-0FF7-44AF-A5D6-B18AA9E5EE8B}">
            <xm:f>$H$17='Data Validation'!$I$5</xm:f>
            <x14:dxf>
              <fill>
                <patternFill>
                  <bgColor theme="2" tint="-9.9948118533890809E-2"/>
                </patternFill>
              </fill>
              <border>
                <left style="thin">
                  <color auto="1"/>
                </left>
                <right style="thin">
                  <color auto="1"/>
                </right>
                <top style="thin">
                  <color auto="1"/>
                </top>
                <bottom style="thin">
                  <color auto="1"/>
                </bottom>
              </border>
            </x14:dxf>
          </x14:cfRule>
          <xm:sqref>I17</xm:sqref>
        </x14:conditionalFormatting>
        <x14:conditionalFormatting xmlns:xm="http://schemas.microsoft.com/office/excel/2006/main">
          <x14:cfRule type="expression" priority="8" id="{8672699F-A1D4-44E3-B584-EE2F7C5F5DB9}">
            <xm:f>$H$18='Data Validation'!$I$5</xm:f>
            <x14:dxf>
              <fill>
                <patternFill>
                  <bgColor theme="2" tint="-9.9948118533890809E-2"/>
                </patternFill>
              </fill>
              <border>
                <left style="thin">
                  <color auto="1"/>
                </left>
                <right style="thin">
                  <color auto="1"/>
                </right>
                <top style="thin">
                  <color auto="1"/>
                </top>
                <bottom style="thin">
                  <color auto="1"/>
                </bottom>
              </border>
            </x14:dxf>
          </x14:cfRule>
          <xm:sqref>I18</xm:sqref>
        </x14:conditionalFormatting>
        <x14:conditionalFormatting xmlns:xm="http://schemas.microsoft.com/office/excel/2006/main">
          <x14:cfRule type="expression" priority="5" id="{01BC8C21-49B7-4ACB-8223-CAC22CC23D29}">
            <xm:f>Gen!$E$49='Data Validation'!$I$5</xm:f>
            <x14:dxf>
              <font>
                <color theme="0" tint="-4.9989318521683403E-2"/>
              </font>
              <fill>
                <patternFill>
                  <bgColor theme="0" tint="-4.9989318521683403E-2"/>
                </patternFill>
              </fill>
              <border>
                <left/>
                <right/>
                <top/>
                <bottom/>
                <vertical/>
                <horizontal/>
              </border>
            </x14:dxf>
          </x14:cfRule>
          <xm:sqref>A4:H18</xm:sqref>
        </x14:conditionalFormatting>
        <x14:conditionalFormatting xmlns:xm="http://schemas.microsoft.com/office/excel/2006/main">
          <x14:cfRule type="expression" priority="3" id="{53D76EFF-DD80-4DD0-B810-8B300D0560B6}">
            <xm:f>Gen!$E$49='Data Validation'!$I$5</xm:f>
            <x14:dxf>
              <font>
                <color theme="1"/>
              </font>
              <border>
                <bottom style="thin">
                  <color auto="1"/>
                </bottom>
              </border>
            </x14:dxf>
          </x14:cfRule>
          <xm:sqref>A3</xm:sqref>
        </x14:conditionalFormatting>
        <x14:conditionalFormatting xmlns:xm="http://schemas.microsoft.com/office/excel/2006/main">
          <x14:cfRule type="expression" priority="2" id="{D69E5788-6B4E-4E5F-AE80-927D448F3642}">
            <xm:f>Gen!$E$49='Data Validation'!$I$5</xm:f>
            <x14:dxf>
              <font>
                <color theme="0" tint="-4.9989318521683403E-2"/>
              </font>
              <fill>
                <patternFill>
                  <bgColor theme="0" tint="-4.9989318521683403E-2"/>
                </patternFill>
              </fill>
              <border>
                <left/>
                <right/>
                <top/>
                <bottom/>
                <vertical/>
                <horizontal/>
              </border>
            </x14:dxf>
          </x14:cfRule>
          <xm:sqref>A4:J19</xm:sqref>
        </x14:conditionalFormatting>
        <x14:conditionalFormatting xmlns:xm="http://schemas.microsoft.com/office/excel/2006/main">
          <x14:cfRule type="expression" priority="1" id="{3A713DB4-2B7F-404E-B60A-BBC8B6E3BDA0}">
            <xm:f>$H$13='Data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I13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3C862212-7636-42BC-A0AC-CA2E4643E899}">
          <x14:formula1>
            <xm:f>'Data Validation'!$I$3:$I$5</xm:f>
          </x14:formula1>
          <xm:sqref>H13:H18</xm:sqref>
        </x14:dataValidation>
        <x14:dataValidation type="list" allowBlank="1" showInputMessage="1" showErrorMessage="1" xr:uid="{81F967FB-D34F-41DB-8936-7E1FF1DE07FB}">
          <x14:formula1>
            <xm:f>'Data Validation'!$C$37:$C$42</xm:f>
          </x14:formula1>
          <xm:sqref>H12</xm:sqref>
        </x14:dataValidation>
        <x14:dataValidation type="list" allowBlank="1" showInputMessage="1" showErrorMessage="1" xr:uid="{00000000-0002-0000-0700-000000000000}">
          <x14:formula1>
            <xm:f>'Data Validation'!$I$37:$I$41</xm:f>
          </x14:formula1>
          <xm:sqref>H5:H9</xm:sqref>
        </x14:dataValidation>
        <x14:dataValidation type="list" allowBlank="1" showInputMessage="1" showErrorMessage="1" xr:uid="{6DCC3EE9-1870-4A01-B044-587F5E7EBB90}">
          <x14:formula1>
            <xm:f>'Data Validation'!$G$37:$G$45</xm:f>
          </x14:formula1>
          <xm:sqref>G5:G9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6600"/>
    <pageSetUpPr fitToPage="1"/>
  </sheetPr>
  <dimension ref="A1:Q98"/>
  <sheetViews>
    <sheetView showGridLines="0" showRuler="0" zoomScaleNormal="100" workbookViewId="0">
      <pane ySplit="2" topLeftCell="A3" activePane="bottomLeft" state="frozen"/>
      <selection activeCell="I26" sqref="I26"/>
      <selection pane="bottomLeft" activeCell="G8" sqref="G8"/>
    </sheetView>
  </sheetViews>
  <sheetFormatPr defaultColWidth="9.1796875" defaultRowHeight="15.75" customHeight="1" x14ac:dyDescent="0.25"/>
  <cols>
    <col min="1" max="1" width="3.1796875" customWidth="1"/>
    <col min="2" max="2" width="3.26953125" style="122" customWidth="1"/>
    <col min="3" max="3" width="3.1796875" style="122" customWidth="1"/>
    <col min="4" max="4" width="7" customWidth="1"/>
    <col min="5" max="5" width="10.54296875" customWidth="1"/>
    <col min="6" max="6" width="8.7265625" customWidth="1"/>
    <col min="7" max="7" width="12.26953125" customWidth="1"/>
    <col min="8" max="8" width="24.81640625" customWidth="1"/>
    <col min="9" max="9" width="16.54296875" customWidth="1"/>
    <col min="10" max="10" width="23.26953125" customWidth="1"/>
    <col min="11" max="11" width="75.7265625" style="3" customWidth="1"/>
    <col min="12" max="12" width="3.453125" customWidth="1"/>
  </cols>
  <sheetData>
    <row r="1" spans="1:12" ht="40.15" customHeight="1" x14ac:dyDescent="0.25">
      <c r="A1" s="651" t="s">
        <v>289</v>
      </c>
      <c r="B1" s="651"/>
      <c r="C1" s="651"/>
      <c r="D1" s="651"/>
      <c r="E1" s="651"/>
      <c r="F1" s="651"/>
      <c r="G1" s="651"/>
      <c r="H1" s="651"/>
      <c r="I1" s="651"/>
      <c r="J1" s="651"/>
      <c r="K1" s="156" t="s">
        <v>460</v>
      </c>
    </row>
    <row r="2" spans="1:12" s="528" customFormat="1" ht="20" x14ac:dyDescent="0.4">
      <c r="A2" s="528" t="s">
        <v>573</v>
      </c>
      <c r="F2" s="533">
        <f>Gen!E11</f>
        <v>0</v>
      </c>
      <c r="H2" s="536"/>
    </row>
    <row r="3" spans="1:12" s="442" customFormat="1" ht="14" customHeight="1" x14ac:dyDescent="0.25">
      <c r="A3" s="443"/>
      <c r="B3" s="419" t="s">
        <v>563</v>
      </c>
      <c r="C3" s="444"/>
      <c r="D3" s="444"/>
      <c r="E3" s="444"/>
      <c r="F3" s="445"/>
      <c r="G3" s="446"/>
      <c r="H3" s="447"/>
      <c r="I3" s="446"/>
      <c r="J3" s="447"/>
      <c r="K3" s="446"/>
      <c r="L3" s="448"/>
    </row>
    <row r="4" spans="1:12" s="441" customFormat="1" ht="16" customHeight="1" x14ac:dyDescent="0.25">
      <c r="A4" s="449" t="s">
        <v>293</v>
      </c>
      <c r="B4" s="450"/>
      <c r="C4" s="450"/>
      <c r="D4" s="451"/>
      <c r="E4" s="451"/>
      <c r="F4" s="451"/>
      <c r="G4" s="452"/>
      <c r="H4" s="452"/>
      <c r="I4" s="452"/>
      <c r="J4" s="452"/>
      <c r="K4" s="451"/>
      <c r="L4" s="440"/>
    </row>
    <row r="5" spans="1:12" s="441" customFormat="1" ht="28" customHeight="1" x14ac:dyDescent="0.25">
      <c r="A5" s="437"/>
      <c r="B5" s="81" t="s">
        <v>9</v>
      </c>
      <c r="C5" s="819" t="s">
        <v>369</v>
      </c>
      <c r="D5" s="820"/>
      <c r="E5" s="820"/>
      <c r="F5" s="820"/>
      <c r="G5" s="820"/>
      <c r="H5" s="820"/>
      <c r="I5" s="821"/>
      <c r="J5" s="438"/>
      <c r="K5" s="231"/>
      <c r="L5" s="440"/>
    </row>
    <row r="6" spans="1:12" s="441" customFormat="1" ht="14" customHeight="1" x14ac:dyDescent="0.25">
      <c r="A6" s="437"/>
      <c r="B6" s="82" t="s">
        <v>10</v>
      </c>
      <c r="C6" s="594" t="s">
        <v>574</v>
      </c>
      <c r="D6" s="594"/>
      <c r="E6" s="594"/>
      <c r="F6" s="594"/>
      <c r="G6" s="594"/>
      <c r="H6" s="594"/>
      <c r="I6" s="739"/>
      <c r="J6" s="438"/>
      <c r="K6" s="439"/>
      <c r="L6" s="440"/>
    </row>
    <row r="7" spans="1:12" s="441" customFormat="1" ht="14" customHeight="1" x14ac:dyDescent="0.25">
      <c r="A7" s="437"/>
      <c r="B7" s="82" t="s">
        <v>11</v>
      </c>
      <c r="C7" s="823" t="s">
        <v>167</v>
      </c>
      <c r="D7" s="823"/>
      <c r="E7" s="823"/>
      <c r="F7" s="823"/>
      <c r="G7" s="823"/>
      <c r="H7" s="823"/>
      <c r="I7" s="824"/>
      <c r="J7" s="453"/>
      <c r="K7" s="451"/>
      <c r="L7" s="440"/>
    </row>
    <row r="8" spans="1:12" s="441" customFormat="1" ht="14" customHeight="1" x14ac:dyDescent="0.25">
      <c r="A8" s="437"/>
      <c r="B8" s="454"/>
      <c r="C8" s="455"/>
      <c r="D8" s="848" t="s">
        <v>168</v>
      </c>
      <c r="E8" s="848"/>
      <c r="F8" s="849"/>
      <c r="G8" s="453"/>
      <c r="I8" s="456" t="s">
        <v>169</v>
      </c>
      <c r="J8" s="453"/>
      <c r="K8" s="451"/>
      <c r="L8" s="440"/>
    </row>
    <row r="9" spans="1:12" s="441" customFormat="1" ht="14" customHeight="1" x14ac:dyDescent="0.25">
      <c r="A9" s="437"/>
      <c r="B9" s="75" t="s">
        <v>12</v>
      </c>
      <c r="C9" s="457" t="s">
        <v>170</v>
      </c>
      <c r="D9" s="457"/>
      <c r="E9" s="457"/>
      <c r="F9" s="457"/>
      <c r="G9" s="457"/>
      <c r="H9" s="457"/>
      <c r="I9" s="458" t="s">
        <v>171</v>
      </c>
      <c r="J9" s="459" t="s">
        <v>172</v>
      </c>
      <c r="K9" s="451"/>
      <c r="L9" s="440"/>
    </row>
    <row r="10" spans="1:12" s="441" customFormat="1" ht="14" customHeight="1" x14ac:dyDescent="0.25">
      <c r="A10" s="437"/>
      <c r="B10" s="460"/>
      <c r="C10" s="90" t="s">
        <v>524</v>
      </c>
      <c r="D10" s="90"/>
      <c r="H10" s="90"/>
      <c r="I10" s="461">
        <f>GL!I15</f>
        <v>0</v>
      </c>
      <c r="J10" s="462"/>
      <c r="K10" s="451"/>
      <c r="L10" s="440"/>
    </row>
    <row r="11" spans="1:12" s="441" customFormat="1" ht="14" customHeight="1" x14ac:dyDescent="0.25">
      <c r="A11" s="437"/>
      <c r="B11" s="460"/>
      <c r="C11" s="90" t="s">
        <v>523</v>
      </c>
      <c r="H11" s="90"/>
      <c r="I11" s="461">
        <f>GL!I16</f>
        <v>0</v>
      </c>
      <c r="J11" s="462"/>
      <c r="K11" s="451"/>
      <c r="L11" s="440"/>
    </row>
    <row r="12" spans="1:12" s="441" customFormat="1" ht="14" customHeight="1" x14ac:dyDescent="0.25">
      <c r="A12" s="437"/>
      <c r="B12" s="460"/>
      <c r="C12" s="90" t="s">
        <v>525</v>
      </c>
      <c r="H12" s="90"/>
      <c r="I12" s="461">
        <f>GL!I17</f>
        <v>0</v>
      </c>
      <c r="J12" s="463"/>
      <c r="K12" s="451"/>
      <c r="L12" s="440"/>
    </row>
    <row r="13" spans="1:12" s="441" customFormat="1" ht="14" customHeight="1" x14ac:dyDescent="0.25">
      <c r="A13" s="437"/>
      <c r="B13" s="82" t="s">
        <v>14</v>
      </c>
      <c r="C13" s="441" t="s">
        <v>174</v>
      </c>
      <c r="J13" s="464"/>
      <c r="K13" s="451"/>
      <c r="L13" s="440"/>
    </row>
    <row r="14" spans="1:12" s="441" customFormat="1" ht="14" customHeight="1" x14ac:dyDescent="0.25">
      <c r="A14" s="437"/>
      <c r="B14" s="454"/>
      <c r="C14" s="455"/>
      <c r="D14" s="465"/>
      <c r="E14" s="435" t="s">
        <v>175</v>
      </c>
      <c r="F14" s="465"/>
      <c r="G14" s="466"/>
      <c r="H14" s="465"/>
      <c r="I14" s="456" t="s">
        <v>176</v>
      </c>
      <c r="J14" s="466"/>
      <c r="K14" s="451"/>
      <c r="L14" s="440"/>
    </row>
    <row r="15" spans="1:12" s="441" customFormat="1" ht="14" customHeight="1" x14ac:dyDescent="0.25">
      <c r="A15" s="437"/>
      <c r="B15" s="82" t="s">
        <v>16</v>
      </c>
      <c r="C15" s="441" t="s">
        <v>177</v>
      </c>
      <c r="J15" s="467"/>
      <c r="K15" s="451"/>
      <c r="L15" s="440"/>
    </row>
    <row r="16" spans="1:12" s="441" customFormat="1" ht="14" customHeight="1" x14ac:dyDescent="0.25">
      <c r="A16" s="437"/>
      <c r="B16" s="460"/>
      <c r="C16" s="850" t="s">
        <v>372</v>
      </c>
      <c r="D16" s="850"/>
      <c r="E16" s="850"/>
      <c r="F16" s="850"/>
      <c r="G16" s="850"/>
      <c r="H16" s="850"/>
      <c r="I16" s="851"/>
      <c r="J16" s="468"/>
      <c r="K16" s="451"/>
      <c r="L16" s="440"/>
    </row>
    <row r="17" spans="1:12" s="441" customFormat="1" ht="14" customHeight="1" x14ac:dyDescent="0.25">
      <c r="A17" s="437"/>
      <c r="B17" s="460"/>
      <c r="C17" s="855" t="s">
        <v>371</v>
      </c>
      <c r="D17" s="855"/>
      <c r="E17" s="855"/>
      <c r="F17" s="855"/>
      <c r="G17" s="855"/>
      <c r="H17" s="842"/>
      <c r="I17" s="843"/>
      <c r="J17" s="844"/>
      <c r="K17" s="451"/>
      <c r="L17" s="440"/>
    </row>
    <row r="18" spans="1:12" s="441" customFormat="1" ht="14" customHeight="1" x14ac:dyDescent="0.25">
      <c r="A18" s="437"/>
      <c r="B18" s="469" t="s">
        <v>17</v>
      </c>
      <c r="C18" s="470" t="s">
        <v>308</v>
      </c>
      <c r="D18" s="471"/>
      <c r="E18" s="471"/>
      <c r="F18" s="471"/>
      <c r="G18" s="472" t="s">
        <v>178</v>
      </c>
      <c r="H18" s="438"/>
      <c r="I18" s="472" t="s">
        <v>179</v>
      </c>
      <c r="J18" s="438"/>
      <c r="K18" s="451"/>
      <c r="L18" s="440"/>
    </row>
    <row r="19" spans="1:12" s="441" customFormat="1" ht="14" customHeight="1" x14ac:dyDescent="0.25">
      <c r="A19" s="437"/>
      <c r="B19" s="473"/>
      <c r="C19" s="473"/>
      <c r="D19" s="452"/>
      <c r="E19" s="452"/>
      <c r="F19" s="452"/>
      <c r="G19" s="474"/>
      <c r="H19" s="452"/>
      <c r="I19" s="474"/>
      <c r="J19" s="452"/>
      <c r="K19" s="451"/>
      <c r="L19" s="440"/>
    </row>
    <row r="20" spans="1:12" s="441" customFormat="1" ht="16" customHeight="1" x14ac:dyDescent="0.25">
      <c r="A20" s="449" t="s">
        <v>294</v>
      </c>
      <c r="B20" s="473"/>
      <c r="C20" s="473"/>
      <c r="D20" s="452"/>
      <c r="E20" s="452"/>
      <c r="F20" s="452"/>
      <c r="G20" s="452"/>
      <c r="H20" s="452"/>
      <c r="I20" s="452"/>
      <c r="J20" s="452"/>
      <c r="K20" s="451"/>
      <c r="L20" s="440"/>
    </row>
    <row r="21" spans="1:12" s="441" customFormat="1" ht="14" customHeight="1" x14ac:dyDescent="0.25">
      <c r="A21" s="437"/>
      <c r="B21" s="75" t="s">
        <v>9</v>
      </c>
      <c r="C21" s="457" t="s">
        <v>180</v>
      </c>
      <c r="D21" s="457"/>
      <c r="E21" s="457"/>
      <c r="F21" s="457"/>
      <c r="G21" s="475" t="s">
        <v>181</v>
      </c>
      <c r="H21" s="476"/>
      <c r="I21" s="475" t="s">
        <v>182</v>
      </c>
      <c r="J21" s="476"/>
      <c r="K21" s="451"/>
      <c r="L21" s="440"/>
    </row>
    <row r="22" spans="1:12" s="441" customFormat="1" ht="14" customHeight="1" x14ac:dyDescent="0.25">
      <c r="A22" s="437"/>
      <c r="B22" s="82" t="s">
        <v>10</v>
      </c>
      <c r="C22" s="441" t="s">
        <v>580</v>
      </c>
      <c r="E22" s="477"/>
      <c r="F22" s="477"/>
      <c r="G22" s="477"/>
      <c r="H22" s="477"/>
      <c r="I22" s="477"/>
      <c r="J22" s="478"/>
      <c r="K22" s="451"/>
      <c r="L22" s="440"/>
    </row>
    <row r="23" spans="1:12" s="441" customFormat="1" ht="14" customHeight="1" x14ac:dyDescent="0.25">
      <c r="A23" s="437"/>
      <c r="B23" s="82" t="s">
        <v>11</v>
      </c>
      <c r="C23" s="90" t="s">
        <v>373</v>
      </c>
      <c r="G23" s="845"/>
      <c r="H23" s="846"/>
      <c r="I23" s="846"/>
      <c r="J23" s="847"/>
      <c r="K23" s="479"/>
      <c r="L23" s="440"/>
    </row>
    <row r="24" spans="1:12" s="441" customFormat="1" ht="14" customHeight="1" x14ac:dyDescent="0.25">
      <c r="A24" s="437"/>
      <c r="B24" s="82" t="s">
        <v>12</v>
      </c>
      <c r="C24" s="90" t="s">
        <v>581</v>
      </c>
      <c r="J24" s="453"/>
      <c r="K24" s="451"/>
      <c r="L24" s="440"/>
    </row>
    <row r="25" spans="1:12" s="441" customFormat="1" ht="14" customHeight="1" x14ac:dyDescent="0.25">
      <c r="A25" s="437"/>
      <c r="B25" s="80" t="s">
        <v>14</v>
      </c>
      <c r="C25" s="852" t="s">
        <v>370</v>
      </c>
      <c r="D25" s="853"/>
      <c r="E25" s="853"/>
      <c r="F25" s="853"/>
      <c r="G25" s="853"/>
      <c r="H25" s="853"/>
      <c r="I25" s="854"/>
      <c r="J25" s="438"/>
      <c r="K25" s="439"/>
      <c r="L25" s="440"/>
    </row>
    <row r="26" spans="1:12" s="441" customFormat="1" ht="14" customHeight="1" x14ac:dyDescent="0.25">
      <c r="A26" s="437"/>
      <c r="B26" s="473"/>
      <c r="C26" s="473"/>
      <c r="D26" s="452"/>
      <c r="E26" s="452"/>
      <c r="F26" s="452"/>
      <c r="G26" s="452"/>
      <c r="H26" s="452"/>
      <c r="I26" s="452"/>
      <c r="J26" s="452"/>
      <c r="K26" s="451"/>
      <c r="L26" s="440"/>
    </row>
    <row r="27" spans="1:12" s="441" customFormat="1" ht="16" customHeight="1" x14ac:dyDescent="0.25">
      <c r="A27" s="449" t="s">
        <v>295</v>
      </c>
      <c r="B27" s="450"/>
      <c r="C27" s="450"/>
      <c r="D27" s="451"/>
      <c r="E27" s="451"/>
      <c r="F27" s="451"/>
      <c r="G27" s="452"/>
      <c r="H27" s="452"/>
      <c r="I27" s="452"/>
      <c r="J27" s="452"/>
      <c r="K27" s="451"/>
      <c r="L27" s="440"/>
    </row>
    <row r="28" spans="1:12" s="441" customFormat="1" ht="14" customHeight="1" x14ac:dyDescent="0.25">
      <c r="A28" s="437"/>
      <c r="B28" s="75" t="s">
        <v>9</v>
      </c>
      <c r="C28" s="820" t="s">
        <v>183</v>
      </c>
      <c r="D28" s="820"/>
      <c r="E28" s="820"/>
      <c r="F28" s="820"/>
      <c r="G28" s="820"/>
      <c r="H28" s="820"/>
      <c r="I28" s="821"/>
      <c r="J28" s="438"/>
      <c r="K28" s="451"/>
      <c r="L28" s="440"/>
    </row>
    <row r="29" spans="1:12" s="441" customFormat="1" ht="14" customHeight="1" x14ac:dyDescent="0.25">
      <c r="A29" s="437"/>
      <c r="B29" s="460"/>
      <c r="C29" s="827" t="s">
        <v>434</v>
      </c>
      <c r="D29" s="827"/>
      <c r="E29" s="827"/>
      <c r="F29" s="827"/>
      <c r="G29" s="827"/>
      <c r="H29" s="827"/>
      <c r="I29" s="856"/>
      <c r="J29" s="453"/>
      <c r="K29" s="451"/>
      <c r="L29" s="440"/>
    </row>
    <row r="30" spans="1:12" s="441" customFormat="1" ht="14" customHeight="1" x14ac:dyDescent="0.25">
      <c r="A30" s="437"/>
      <c r="B30" s="82" t="s">
        <v>10</v>
      </c>
      <c r="C30" s="594" t="s">
        <v>435</v>
      </c>
      <c r="D30" s="594"/>
      <c r="E30" s="594"/>
      <c r="F30" s="594"/>
      <c r="G30" s="594"/>
      <c r="H30" s="594"/>
      <c r="I30" s="739"/>
      <c r="J30" s="468"/>
      <c r="K30" s="270" t="str">
        <f>IF(J30="n","If no, your effective date will be the inception date.","")</f>
        <v/>
      </c>
      <c r="L30" s="440"/>
    </row>
    <row r="31" spans="1:12" s="441" customFormat="1" ht="14" customHeight="1" x14ac:dyDescent="0.25">
      <c r="A31" s="437"/>
      <c r="B31" s="80" t="s">
        <v>11</v>
      </c>
      <c r="C31" s="825" t="s">
        <v>184</v>
      </c>
      <c r="D31" s="825"/>
      <c r="E31" s="825"/>
      <c r="F31" s="825"/>
      <c r="G31" s="825"/>
      <c r="H31" s="825"/>
      <c r="I31" s="826"/>
      <c r="J31" s="438"/>
      <c r="K31" s="439"/>
      <c r="L31" s="440"/>
    </row>
    <row r="32" spans="1:12" s="441" customFormat="1" ht="14" customHeight="1" x14ac:dyDescent="0.25">
      <c r="A32" s="437"/>
      <c r="B32" s="473"/>
      <c r="C32" s="473"/>
      <c r="D32" s="480"/>
      <c r="E32" s="480"/>
      <c r="F32" s="480"/>
      <c r="G32" s="480"/>
      <c r="H32" s="480"/>
      <c r="I32" s="480"/>
      <c r="J32" s="452"/>
      <c r="K32" s="451"/>
      <c r="L32" s="440"/>
    </row>
    <row r="33" spans="1:12" s="441" customFormat="1" ht="16" customHeight="1" x14ac:dyDescent="0.25">
      <c r="A33" s="449" t="s">
        <v>296</v>
      </c>
      <c r="B33" s="473"/>
      <c r="C33" s="473"/>
      <c r="D33" s="452"/>
      <c r="E33" s="452"/>
      <c r="F33" s="452"/>
      <c r="G33" s="452"/>
      <c r="H33" s="452"/>
      <c r="I33" s="452"/>
      <c r="J33" s="452"/>
      <c r="K33" s="451"/>
      <c r="L33" s="440"/>
    </row>
    <row r="34" spans="1:12" s="441" customFormat="1" ht="14" customHeight="1" x14ac:dyDescent="0.25">
      <c r="A34" s="437"/>
      <c r="B34" s="75" t="s">
        <v>9</v>
      </c>
      <c r="C34" s="126" t="s">
        <v>185</v>
      </c>
      <c r="D34" s="126"/>
      <c r="E34" s="126"/>
      <c r="F34" s="126"/>
      <c r="G34" s="126"/>
      <c r="H34" s="126"/>
      <c r="I34" s="126"/>
      <c r="J34" s="438"/>
      <c r="K34" s="439"/>
      <c r="L34" s="440"/>
    </row>
    <row r="35" spans="1:12" s="441" customFormat="1" ht="14" customHeight="1" x14ac:dyDescent="0.25">
      <c r="A35" s="437"/>
      <c r="B35" s="82" t="s">
        <v>10</v>
      </c>
      <c r="C35" s="90" t="s">
        <v>186</v>
      </c>
      <c r="D35" s="90"/>
      <c r="E35" s="90"/>
      <c r="F35" s="90"/>
      <c r="G35" s="90"/>
      <c r="H35" s="90"/>
      <c r="I35" s="90"/>
      <c r="J35" s="438"/>
      <c r="K35" s="439"/>
      <c r="L35" s="440"/>
    </row>
    <row r="36" spans="1:12" s="441" customFormat="1" ht="14" customHeight="1" x14ac:dyDescent="0.25">
      <c r="A36" s="437"/>
      <c r="B36" s="82" t="s">
        <v>11</v>
      </c>
      <c r="C36" s="90" t="s">
        <v>187</v>
      </c>
      <c r="D36" s="90"/>
      <c r="E36" s="90"/>
      <c r="F36" s="90"/>
      <c r="G36" s="90"/>
      <c r="H36" s="90"/>
      <c r="I36" s="90"/>
      <c r="J36" s="438"/>
      <c r="K36" s="439"/>
      <c r="L36" s="440"/>
    </row>
    <row r="37" spans="1:12" s="441" customFormat="1" ht="14" customHeight="1" x14ac:dyDescent="0.25">
      <c r="A37" s="437"/>
      <c r="B37" s="82" t="s">
        <v>12</v>
      </c>
      <c r="C37" s="827" t="s">
        <v>575</v>
      </c>
      <c r="D37" s="827"/>
      <c r="E37" s="827"/>
      <c r="F37" s="827"/>
      <c r="G37" s="827"/>
      <c r="H37" s="827"/>
      <c r="I37" s="827"/>
      <c r="J37" s="856"/>
      <c r="K37" s="451"/>
      <c r="L37" s="440"/>
    </row>
    <row r="38" spans="1:12" s="441" customFormat="1" ht="14" customHeight="1" x14ac:dyDescent="0.25">
      <c r="A38" s="437"/>
      <c r="B38" s="82"/>
      <c r="C38" s="90" t="s">
        <v>173</v>
      </c>
      <c r="D38" s="840" t="s">
        <v>188</v>
      </c>
      <c r="E38" s="840"/>
      <c r="F38" s="840"/>
      <c r="G38" s="840"/>
      <c r="H38" s="840"/>
      <c r="I38" s="841"/>
      <c r="J38" s="438"/>
      <c r="K38" s="439"/>
      <c r="L38" s="440"/>
    </row>
    <row r="39" spans="1:12" s="441" customFormat="1" ht="14" customHeight="1" x14ac:dyDescent="0.25">
      <c r="A39" s="437"/>
      <c r="B39" s="82"/>
      <c r="C39" s="90" t="s">
        <v>189</v>
      </c>
      <c r="D39" s="840" t="s">
        <v>190</v>
      </c>
      <c r="E39" s="840"/>
      <c r="F39" s="840"/>
      <c r="G39" s="840"/>
      <c r="H39" s="840"/>
      <c r="I39" s="841"/>
      <c r="J39" s="438"/>
      <c r="K39" s="439"/>
      <c r="L39" s="440"/>
    </row>
    <row r="40" spans="1:12" s="441" customFormat="1" ht="28" customHeight="1" x14ac:dyDescent="0.25">
      <c r="A40" s="437"/>
      <c r="B40" s="80"/>
      <c r="C40" s="124" t="s">
        <v>191</v>
      </c>
      <c r="D40" s="815" t="s">
        <v>579</v>
      </c>
      <c r="E40" s="815"/>
      <c r="F40" s="815"/>
      <c r="G40" s="815"/>
      <c r="H40" s="815"/>
      <c r="I40" s="816"/>
      <c r="J40" s="438"/>
      <c r="K40" s="439"/>
      <c r="L40" s="440"/>
    </row>
    <row r="41" spans="1:12" s="441" customFormat="1" ht="14" customHeight="1" x14ac:dyDescent="0.25">
      <c r="A41" s="481"/>
      <c r="B41" s="482"/>
      <c r="C41" s="483"/>
      <c r="D41" s="484"/>
      <c r="E41" s="484"/>
      <c r="F41" s="484"/>
      <c r="G41" s="484"/>
      <c r="H41" s="484"/>
      <c r="I41" s="484"/>
      <c r="J41" s="484"/>
      <c r="K41" s="485"/>
      <c r="L41" s="486"/>
    </row>
    <row r="42" spans="1:12" s="441" customFormat="1" ht="16" customHeight="1" x14ac:dyDescent="0.25">
      <c r="A42" s="487" t="s">
        <v>297</v>
      </c>
      <c r="B42" s="488"/>
      <c r="C42" s="489"/>
      <c r="D42" s="490"/>
      <c r="E42" s="490"/>
      <c r="F42" s="490"/>
      <c r="G42" s="490"/>
      <c r="H42" s="490"/>
      <c r="I42" s="490"/>
      <c r="J42" s="490"/>
      <c r="K42" s="491"/>
      <c r="L42" s="492"/>
    </row>
    <row r="43" spans="1:12" s="441" customFormat="1" ht="14" customHeight="1" x14ac:dyDescent="0.25">
      <c r="A43" s="437"/>
      <c r="B43" s="75" t="s">
        <v>9</v>
      </c>
      <c r="C43" s="813" t="s">
        <v>192</v>
      </c>
      <c r="D43" s="813"/>
      <c r="E43" s="813"/>
      <c r="F43" s="813"/>
      <c r="G43" s="813"/>
      <c r="H43" s="813"/>
      <c r="I43" s="813"/>
      <c r="J43" s="814"/>
      <c r="K43" s="474"/>
      <c r="L43" s="440"/>
    </row>
    <row r="44" spans="1:12" s="441" customFormat="1" ht="14" customHeight="1" x14ac:dyDescent="0.25">
      <c r="A44" s="437"/>
      <c r="B44" s="460"/>
      <c r="C44" s="441" t="s">
        <v>173</v>
      </c>
      <c r="D44" s="441" t="s">
        <v>193</v>
      </c>
      <c r="J44" s="438"/>
      <c r="K44" s="439"/>
      <c r="L44" s="440"/>
    </row>
    <row r="45" spans="1:12" s="441" customFormat="1" ht="14" customHeight="1" x14ac:dyDescent="0.25">
      <c r="A45" s="437"/>
      <c r="B45" s="460"/>
      <c r="C45" s="441" t="s">
        <v>194</v>
      </c>
      <c r="D45" s="441" t="s">
        <v>195</v>
      </c>
      <c r="J45" s="438"/>
      <c r="K45" s="439"/>
      <c r="L45" s="440"/>
    </row>
    <row r="46" spans="1:12" s="441" customFormat="1" ht="14" customHeight="1" x14ac:dyDescent="0.25">
      <c r="A46" s="437"/>
      <c r="B46" s="460"/>
      <c r="C46" s="441" t="s">
        <v>191</v>
      </c>
      <c r="D46" s="441" t="s">
        <v>196</v>
      </c>
      <c r="J46" s="468"/>
      <c r="K46" s="439"/>
      <c r="L46" s="440"/>
    </row>
    <row r="47" spans="1:12" s="441" customFormat="1" ht="14" customHeight="1" x14ac:dyDescent="0.25">
      <c r="A47" s="437"/>
      <c r="B47" s="460" t="s">
        <v>10</v>
      </c>
      <c r="C47" s="594" t="s">
        <v>576</v>
      </c>
      <c r="D47" s="594"/>
      <c r="E47" s="594"/>
      <c r="F47" s="594"/>
      <c r="G47" s="594"/>
      <c r="H47" s="594"/>
      <c r="I47" s="739"/>
      <c r="J47" s="468"/>
      <c r="K47" s="439"/>
      <c r="L47" s="440"/>
    </row>
    <row r="48" spans="1:12" s="441" customFormat="1" ht="14" customHeight="1" x14ac:dyDescent="0.25">
      <c r="A48" s="437"/>
      <c r="B48" s="75" t="s">
        <v>11</v>
      </c>
      <c r="C48" s="819" t="s">
        <v>197</v>
      </c>
      <c r="D48" s="819"/>
      <c r="E48" s="819"/>
      <c r="F48" s="819"/>
      <c r="G48" s="819"/>
      <c r="H48" s="819"/>
      <c r="I48" s="822"/>
      <c r="J48" s="438"/>
      <c r="K48" s="439"/>
      <c r="L48" s="440"/>
    </row>
    <row r="49" spans="1:12" s="441" customFormat="1" ht="14" customHeight="1" x14ac:dyDescent="0.25">
      <c r="A49" s="437"/>
      <c r="B49" s="82" t="s">
        <v>12</v>
      </c>
      <c r="C49" s="90" t="s">
        <v>198</v>
      </c>
      <c r="D49" s="493"/>
      <c r="E49" s="493"/>
      <c r="F49" s="493"/>
      <c r="G49" s="493"/>
      <c r="H49" s="493"/>
      <c r="I49" s="493"/>
      <c r="J49" s="438"/>
      <c r="K49" s="439"/>
      <c r="L49" s="440"/>
    </row>
    <row r="50" spans="1:12" s="441" customFormat="1" ht="14" customHeight="1" x14ac:dyDescent="0.25">
      <c r="A50" s="437"/>
      <c r="B50" s="82" t="s">
        <v>14</v>
      </c>
      <c r="C50" s="90" t="s">
        <v>199</v>
      </c>
      <c r="D50" s="493"/>
      <c r="E50" s="493"/>
      <c r="F50" s="493"/>
      <c r="G50" s="493"/>
      <c r="H50" s="493"/>
      <c r="I50" s="493"/>
      <c r="J50" s="494"/>
      <c r="K50" s="451"/>
      <c r="L50" s="440"/>
    </row>
    <row r="51" spans="1:12" s="441" customFormat="1" ht="14" customHeight="1" x14ac:dyDescent="0.25">
      <c r="A51" s="437"/>
      <c r="B51" s="80" t="s">
        <v>16</v>
      </c>
      <c r="C51" s="815" t="s">
        <v>374</v>
      </c>
      <c r="D51" s="815"/>
      <c r="E51" s="815"/>
      <c r="F51" s="815"/>
      <c r="G51" s="815"/>
      <c r="H51" s="815"/>
      <c r="I51" s="816"/>
      <c r="J51" s="438"/>
      <c r="K51" s="439"/>
      <c r="L51" s="440"/>
    </row>
    <row r="52" spans="1:12" s="441" customFormat="1" ht="14" customHeight="1" x14ac:dyDescent="0.25">
      <c r="A52" s="437"/>
      <c r="B52" s="82" t="s">
        <v>17</v>
      </c>
      <c r="C52" s="819" t="s">
        <v>200</v>
      </c>
      <c r="D52" s="819"/>
      <c r="E52" s="819"/>
      <c r="F52" s="819"/>
      <c r="G52" s="819"/>
      <c r="H52" s="819"/>
      <c r="I52" s="822"/>
      <c r="J52" s="467"/>
      <c r="K52" s="439"/>
      <c r="L52" s="440"/>
    </row>
    <row r="53" spans="1:12" s="441" customFormat="1" ht="28" customHeight="1" x14ac:dyDescent="0.25">
      <c r="A53" s="437"/>
      <c r="B53" s="125" t="s">
        <v>18</v>
      </c>
      <c r="C53" s="817" t="s">
        <v>201</v>
      </c>
      <c r="D53" s="817"/>
      <c r="E53" s="817"/>
      <c r="F53" s="817"/>
      <c r="G53" s="817"/>
      <c r="H53" s="817"/>
      <c r="I53" s="818"/>
      <c r="J53" s="468"/>
      <c r="K53" s="439"/>
      <c r="L53" s="440"/>
    </row>
    <row r="54" spans="1:12" s="441" customFormat="1" ht="14" customHeight="1" x14ac:dyDescent="0.25">
      <c r="A54" s="437"/>
      <c r="B54" s="75" t="s">
        <v>20</v>
      </c>
      <c r="C54" s="819" t="s">
        <v>312</v>
      </c>
      <c r="D54" s="819"/>
      <c r="E54" s="819"/>
      <c r="F54" s="819"/>
      <c r="G54" s="819"/>
      <c r="H54" s="819"/>
      <c r="I54" s="822"/>
      <c r="J54" s="438"/>
      <c r="K54" s="439"/>
      <c r="L54" s="440"/>
    </row>
    <row r="55" spans="1:12" s="441" customFormat="1" ht="42" customHeight="1" x14ac:dyDescent="0.25">
      <c r="A55" s="437"/>
      <c r="B55" s="80" t="s">
        <v>126</v>
      </c>
      <c r="C55" s="815" t="s">
        <v>555</v>
      </c>
      <c r="D55" s="815"/>
      <c r="E55" s="815"/>
      <c r="F55" s="815"/>
      <c r="G55" s="815"/>
      <c r="H55" s="815"/>
      <c r="I55" s="816"/>
      <c r="J55" s="438"/>
      <c r="K55" s="439"/>
      <c r="L55" s="440"/>
    </row>
    <row r="56" spans="1:12" s="441" customFormat="1" ht="28" customHeight="1" x14ac:dyDescent="0.25">
      <c r="A56" s="437"/>
      <c r="B56" s="75" t="s">
        <v>128</v>
      </c>
      <c r="C56" s="819" t="s">
        <v>202</v>
      </c>
      <c r="D56" s="819"/>
      <c r="E56" s="819"/>
      <c r="F56" s="819"/>
      <c r="G56" s="819"/>
      <c r="H56" s="819"/>
      <c r="I56" s="822"/>
      <c r="J56" s="438"/>
      <c r="K56" s="439"/>
      <c r="L56" s="440"/>
    </row>
    <row r="57" spans="1:12" s="441" customFormat="1" ht="42" customHeight="1" x14ac:dyDescent="0.25">
      <c r="A57" s="437"/>
      <c r="B57" s="84" t="s">
        <v>130</v>
      </c>
      <c r="C57" s="815" t="s">
        <v>203</v>
      </c>
      <c r="D57" s="815"/>
      <c r="E57" s="815"/>
      <c r="F57" s="815"/>
      <c r="G57" s="815"/>
      <c r="H57" s="815"/>
      <c r="I57" s="816"/>
      <c r="J57" s="438"/>
      <c r="K57" s="439"/>
      <c r="L57" s="440"/>
    </row>
    <row r="58" spans="1:12" s="441" customFormat="1" ht="14" customHeight="1" x14ac:dyDescent="0.25">
      <c r="A58" s="437"/>
      <c r="B58" s="83" t="s">
        <v>132</v>
      </c>
      <c r="C58" s="126" t="s">
        <v>204</v>
      </c>
      <c r="D58" s="165"/>
      <c r="E58" s="165"/>
      <c r="F58" s="165"/>
      <c r="G58" s="165"/>
      <c r="H58" s="165"/>
      <c r="I58" s="167"/>
      <c r="J58" s="438"/>
      <c r="K58" s="439"/>
      <c r="L58" s="440"/>
    </row>
    <row r="59" spans="1:12" s="441" customFormat="1" ht="28" customHeight="1" x14ac:dyDescent="0.25">
      <c r="A59" s="437"/>
      <c r="B59" s="127" t="s">
        <v>135</v>
      </c>
      <c r="C59" s="594" t="s">
        <v>439</v>
      </c>
      <c r="D59" s="594"/>
      <c r="E59" s="594"/>
      <c r="F59" s="594"/>
      <c r="G59" s="594"/>
      <c r="H59" s="594"/>
      <c r="I59" s="739"/>
      <c r="J59" s="438"/>
      <c r="K59" s="439"/>
      <c r="L59" s="440"/>
    </row>
    <row r="60" spans="1:12" s="441" customFormat="1" ht="14" customHeight="1" x14ac:dyDescent="0.25">
      <c r="A60" s="437"/>
      <c r="B60" s="80" t="s">
        <v>556</v>
      </c>
      <c r="C60" s="409" t="s">
        <v>577</v>
      </c>
      <c r="D60" s="495"/>
      <c r="E60" s="495"/>
      <c r="F60" s="495"/>
      <c r="G60" s="495"/>
      <c r="H60" s="495"/>
      <c r="I60" s="496"/>
      <c r="J60" s="497"/>
      <c r="K60" s="439"/>
      <c r="L60" s="440"/>
    </row>
    <row r="61" spans="1:12" s="441" customFormat="1" ht="14" customHeight="1" x14ac:dyDescent="0.25">
      <c r="A61" s="481"/>
      <c r="B61" s="482"/>
      <c r="C61" s="498"/>
      <c r="D61" s="499"/>
      <c r="E61" s="499"/>
      <c r="F61" s="499"/>
      <c r="G61" s="499"/>
      <c r="H61" s="499"/>
      <c r="I61" s="500"/>
      <c r="J61" s="484"/>
      <c r="K61" s="501"/>
      <c r="L61" s="486"/>
    </row>
    <row r="62" spans="1:12" s="441" customFormat="1" ht="16" customHeight="1" x14ac:dyDescent="0.25">
      <c r="A62" s="487" t="s">
        <v>436</v>
      </c>
      <c r="B62" s="488"/>
      <c r="C62" s="502"/>
      <c r="D62" s="503"/>
      <c r="E62" s="504"/>
      <c r="F62" s="504"/>
      <c r="G62" s="504"/>
      <c r="H62" s="504"/>
      <c r="I62" s="505"/>
      <c r="J62" s="490"/>
      <c r="K62" s="506"/>
      <c r="L62" s="492"/>
    </row>
    <row r="63" spans="1:12" s="441" customFormat="1" ht="26.65" customHeight="1" x14ac:dyDescent="0.25">
      <c r="A63" s="437"/>
      <c r="B63" s="75" t="s">
        <v>9</v>
      </c>
      <c r="C63" s="819" t="s">
        <v>437</v>
      </c>
      <c r="D63" s="820"/>
      <c r="E63" s="820"/>
      <c r="F63" s="820"/>
      <c r="G63" s="820"/>
      <c r="H63" s="820"/>
      <c r="I63" s="821"/>
      <c r="J63" s="438"/>
      <c r="K63" s="439"/>
      <c r="L63" s="440"/>
    </row>
    <row r="64" spans="1:12" s="441" customFormat="1" ht="14" customHeight="1" x14ac:dyDescent="0.25">
      <c r="A64" s="437"/>
      <c r="B64" s="82" t="s">
        <v>10</v>
      </c>
      <c r="C64" s="594" t="s">
        <v>378</v>
      </c>
      <c r="D64" s="594"/>
      <c r="E64" s="594"/>
      <c r="F64" s="594"/>
      <c r="G64" s="594"/>
      <c r="H64" s="594"/>
      <c r="I64" s="739"/>
      <c r="J64" s="438"/>
      <c r="K64" s="439"/>
      <c r="L64" s="440"/>
    </row>
    <row r="65" spans="1:12" s="441" customFormat="1" ht="14" customHeight="1" x14ac:dyDescent="0.25">
      <c r="A65" s="437"/>
      <c r="B65" s="82" t="s">
        <v>11</v>
      </c>
      <c r="C65" s="815" t="s">
        <v>438</v>
      </c>
      <c r="D65" s="825"/>
      <c r="E65" s="825"/>
      <c r="F65" s="825"/>
      <c r="G65" s="825"/>
      <c r="H65" s="825"/>
      <c r="I65" s="826"/>
      <c r="J65" s="438"/>
      <c r="K65" s="439"/>
      <c r="L65" s="440"/>
    </row>
    <row r="66" spans="1:12" s="441" customFormat="1" ht="24.75" customHeight="1" x14ac:dyDescent="0.25">
      <c r="A66" s="437"/>
      <c r="B66" s="75" t="s">
        <v>12</v>
      </c>
      <c r="C66" s="819" t="s">
        <v>578</v>
      </c>
      <c r="D66" s="819"/>
      <c r="E66" s="819"/>
      <c r="F66" s="819"/>
      <c r="G66" s="819"/>
      <c r="H66" s="819"/>
      <c r="I66" s="822"/>
      <c r="J66" s="438"/>
      <c r="K66" s="439"/>
      <c r="L66" s="440"/>
    </row>
    <row r="67" spans="1:12" s="441" customFormat="1" ht="24" customHeight="1" x14ac:dyDescent="0.25">
      <c r="A67" s="507"/>
      <c r="B67" s="82" t="s">
        <v>14</v>
      </c>
      <c r="C67" s="594" t="s">
        <v>377</v>
      </c>
      <c r="D67" s="594"/>
      <c r="E67" s="594"/>
      <c r="F67" s="594"/>
      <c r="G67" s="594"/>
      <c r="H67" s="594"/>
      <c r="I67" s="594"/>
      <c r="J67" s="438"/>
      <c r="K67" s="439"/>
      <c r="L67" s="440"/>
    </row>
    <row r="68" spans="1:12" s="441" customFormat="1" ht="14" customHeight="1" x14ac:dyDescent="0.25">
      <c r="A68" s="437"/>
      <c r="B68" s="82" t="s">
        <v>16</v>
      </c>
      <c r="C68" s="823" t="s">
        <v>206</v>
      </c>
      <c r="D68" s="823"/>
      <c r="E68" s="823"/>
      <c r="F68" s="823"/>
      <c r="G68" s="823"/>
      <c r="H68" s="823"/>
      <c r="I68" s="823"/>
      <c r="J68" s="824"/>
      <c r="K68" s="451"/>
      <c r="L68" s="440"/>
    </row>
    <row r="69" spans="1:12" s="441" customFormat="1" ht="14" customHeight="1" x14ac:dyDescent="0.25">
      <c r="A69" s="437"/>
      <c r="B69" s="460"/>
      <c r="C69" s="441" t="s">
        <v>173</v>
      </c>
      <c r="D69" s="441" t="s">
        <v>207</v>
      </c>
      <c r="G69" s="508"/>
      <c r="J69" s="438"/>
      <c r="K69" s="451" t="str">
        <f>IF(J69="y","If yes, please attach a copy or verify that procedures are posted on website.","")</f>
        <v/>
      </c>
      <c r="L69" s="440"/>
    </row>
    <row r="70" spans="1:12" s="441" customFormat="1" ht="14" customHeight="1" x14ac:dyDescent="0.25">
      <c r="A70" s="437"/>
      <c r="B70" s="460"/>
      <c r="C70" s="441" t="s">
        <v>194</v>
      </c>
      <c r="D70" s="441" t="s">
        <v>208</v>
      </c>
      <c r="J70" s="438"/>
      <c r="K70" s="451" t="str">
        <f>IF(J70="y","If yes, please attach a copy or verify that procedures are posted on website.","")</f>
        <v/>
      </c>
      <c r="L70" s="440"/>
    </row>
    <row r="71" spans="1:12" s="441" customFormat="1" ht="14" customHeight="1" x14ac:dyDescent="0.25">
      <c r="A71" s="437"/>
      <c r="B71" s="460"/>
      <c r="C71" s="90" t="s">
        <v>233</v>
      </c>
      <c r="D71" s="441" t="s">
        <v>209</v>
      </c>
      <c r="J71" s="438"/>
      <c r="K71" s="451" t="str">
        <f>IF(J71="y","If yes, please attach a copy or verify that procedures are posted on website.","")</f>
        <v/>
      </c>
      <c r="L71" s="440"/>
    </row>
    <row r="72" spans="1:12" s="441" customFormat="1" ht="14" customHeight="1" x14ac:dyDescent="0.25">
      <c r="A72" s="437"/>
      <c r="B72" s="75" t="s">
        <v>17</v>
      </c>
      <c r="C72" s="813" t="s">
        <v>210</v>
      </c>
      <c r="D72" s="813"/>
      <c r="E72" s="813"/>
      <c r="F72" s="813"/>
      <c r="G72" s="813"/>
      <c r="H72" s="813"/>
      <c r="I72" s="813"/>
      <c r="J72" s="814"/>
      <c r="K72" s="451"/>
      <c r="L72" s="440"/>
    </row>
    <row r="73" spans="1:12" s="441" customFormat="1" ht="14" customHeight="1" x14ac:dyDescent="0.25">
      <c r="A73" s="437"/>
      <c r="B73" s="460"/>
      <c r="C73" s="441" t="s">
        <v>173</v>
      </c>
      <c r="D73" s="90" t="s">
        <v>521</v>
      </c>
      <c r="E73" s="509"/>
      <c r="G73" s="15"/>
      <c r="I73" s="464"/>
      <c r="J73" s="510"/>
      <c r="K73" s="439"/>
      <c r="L73" s="440"/>
    </row>
    <row r="74" spans="1:12" s="441" customFormat="1" ht="14" customHeight="1" x14ac:dyDescent="0.25">
      <c r="A74" s="437"/>
      <c r="B74" s="454"/>
      <c r="C74" s="465" t="s">
        <v>194</v>
      </c>
      <c r="D74" s="124" t="s">
        <v>522</v>
      </c>
      <c r="E74" s="434"/>
      <c r="F74" s="465"/>
      <c r="G74" s="511"/>
      <c r="H74" s="465"/>
      <c r="I74" s="512"/>
      <c r="J74" s="510"/>
      <c r="K74" s="439"/>
      <c r="L74" s="440"/>
    </row>
    <row r="75" spans="1:12" s="441" customFormat="1" ht="14" customHeight="1" x14ac:dyDescent="0.25">
      <c r="A75" s="437"/>
      <c r="B75" s="82" t="s">
        <v>18</v>
      </c>
      <c r="C75" s="827" t="s">
        <v>379</v>
      </c>
      <c r="D75" s="823"/>
      <c r="E75" s="823"/>
      <c r="F75" s="823"/>
      <c r="G75" s="823"/>
      <c r="H75" s="823"/>
      <c r="I75" s="824"/>
      <c r="J75" s="467"/>
      <c r="K75" s="451"/>
      <c r="L75" s="440"/>
    </row>
    <row r="76" spans="1:12" s="441" customFormat="1" ht="14" customHeight="1" x14ac:dyDescent="0.25">
      <c r="A76" s="437"/>
      <c r="B76" s="460"/>
      <c r="C76" s="90" t="s">
        <v>559</v>
      </c>
      <c r="G76" s="90"/>
      <c r="I76" s="508"/>
      <c r="J76" s="438"/>
      <c r="K76" s="439"/>
      <c r="L76" s="440"/>
    </row>
    <row r="77" spans="1:12" s="441" customFormat="1" ht="14" customHeight="1" x14ac:dyDescent="0.25">
      <c r="A77" s="437"/>
      <c r="B77" s="82" t="s">
        <v>20</v>
      </c>
      <c r="C77" s="441" t="s">
        <v>211</v>
      </c>
      <c r="G77" s="508"/>
      <c r="I77" s="508"/>
      <c r="J77" s="513"/>
      <c r="K77" s="451"/>
      <c r="L77" s="440"/>
    </row>
    <row r="78" spans="1:12" s="441" customFormat="1" ht="14" customHeight="1" x14ac:dyDescent="0.25">
      <c r="A78" s="437"/>
      <c r="B78" s="82" t="s">
        <v>126</v>
      </c>
      <c r="C78" s="441" t="s">
        <v>212</v>
      </c>
      <c r="J78" s="514"/>
      <c r="K78" s="451"/>
      <c r="L78" s="440"/>
    </row>
    <row r="79" spans="1:12" s="441" customFormat="1" ht="14" customHeight="1" x14ac:dyDescent="0.25">
      <c r="A79" s="437"/>
      <c r="B79" s="75" t="s">
        <v>128</v>
      </c>
      <c r="C79" s="813" t="s">
        <v>213</v>
      </c>
      <c r="D79" s="813"/>
      <c r="E79" s="813"/>
      <c r="F79" s="813"/>
      <c r="G79" s="813"/>
      <c r="H79" s="813"/>
      <c r="I79" s="813"/>
      <c r="J79" s="814"/>
      <c r="K79" s="451"/>
      <c r="L79" s="440"/>
    </row>
    <row r="80" spans="1:12" s="441" customFormat="1" ht="14" customHeight="1" x14ac:dyDescent="0.25">
      <c r="A80" s="437"/>
      <c r="B80" s="460"/>
      <c r="C80" s="515"/>
      <c r="E80" s="831" t="s">
        <v>214</v>
      </c>
      <c r="F80" s="832"/>
      <c r="G80" s="438"/>
      <c r="H80" s="833" t="s">
        <v>215</v>
      </c>
      <c r="I80" s="832"/>
      <c r="J80" s="438"/>
      <c r="K80" s="451"/>
      <c r="L80" s="440"/>
    </row>
    <row r="81" spans="1:17" s="441" customFormat="1" ht="14" customHeight="1" x14ac:dyDescent="0.25">
      <c r="A81" s="437"/>
      <c r="B81" s="460"/>
      <c r="C81" s="515"/>
      <c r="E81" s="831" t="s">
        <v>216</v>
      </c>
      <c r="F81" s="832"/>
      <c r="G81" s="438"/>
      <c r="H81" s="833" t="s">
        <v>217</v>
      </c>
      <c r="I81" s="832"/>
      <c r="J81" s="438"/>
      <c r="K81" s="451"/>
      <c r="L81" s="440"/>
    </row>
    <row r="82" spans="1:17" s="441" customFormat="1" ht="14" customHeight="1" x14ac:dyDescent="0.25">
      <c r="A82" s="437"/>
      <c r="B82" s="460"/>
      <c r="C82" s="515"/>
      <c r="E82" s="831" t="s">
        <v>218</v>
      </c>
      <c r="F82" s="832"/>
      <c r="G82" s="438"/>
      <c r="H82" s="833" t="s">
        <v>219</v>
      </c>
      <c r="I82" s="832"/>
      <c r="J82" s="438"/>
      <c r="K82" s="451"/>
      <c r="L82" s="440"/>
    </row>
    <row r="83" spans="1:17" s="441" customFormat="1" ht="14" customHeight="1" x14ac:dyDescent="0.25">
      <c r="A83" s="437"/>
      <c r="B83" s="454"/>
      <c r="C83" s="455"/>
      <c r="D83" s="837" t="s">
        <v>220</v>
      </c>
      <c r="E83" s="837"/>
      <c r="F83" s="838"/>
      <c r="G83" s="438"/>
      <c r="H83" s="839" t="s">
        <v>221</v>
      </c>
      <c r="I83" s="838"/>
      <c r="J83" s="438"/>
      <c r="K83" s="451"/>
      <c r="L83" s="440"/>
    </row>
    <row r="84" spans="1:17" s="441" customFormat="1" ht="14" customHeight="1" x14ac:dyDescent="0.25">
      <c r="A84" s="437"/>
      <c r="B84" s="82" t="s">
        <v>130</v>
      </c>
      <c r="C84" s="441" t="s">
        <v>222</v>
      </c>
      <c r="J84" s="467"/>
      <c r="K84" s="451" t="str">
        <f>IF(J84="n","We strongly recommend that you do.","")</f>
        <v/>
      </c>
      <c r="L84" s="440"/>
    </row>
    <row r="85" spans="1:17" s="441" customFormat="1" ht="14" customHeight="1" x14ac:dyDescent="0.25">
      <c r="A85" s="437"/>
      <c r="B85" s="82" t="s">
        <v>132</v>
      </c>
      <c r="C85" s="441" t="s">
        <v>223</v>
      </c>
      <c r="J85" s="438"/>
      <c r="K85" s="451" t="str">
        <f>IF(J85="n", "We strongly recommend that you do.", "")</f>
        <v/>
      </c>
      <c r="L85" s="440"/>
    </row>
    <row r="86" spans="1:17" s="441" customFormat="1" ht="14" customHeight="1" x14ac:dyDescent="0.25">
      <c r="A86" s="437"/>
      <c r="B86" s="80" t="s">
        <v>135</v>
      </c>
      <c r="C86" s="124" t="s">
        <v>440</v>
      </c>
      <c r="D86" s="465"/>
      <c r="E86" s="465"/>
      <c r="F86" s="465"/>
      <c r="G86" s="465"/>
      <c r="H86" s="465"/>
      <c r="I86" s="465"/>
      <c r="J86" s="438"/>
      <c r="K86" s="451" t="str">
        <f>IF(J86="n", "We strongly recommend that you do.","")</f>
        <v/>
      </c>
      <c r="L86" s="440"/>
    </row>
    <row r="87" spans="1:17" s="441" customFormat="1" ht="14" customHeight="1" x14ac:dyDescent="0.25">
      <c r="A87" s="437"/>
      <c r="B87" s="516"/>
      <c r="C87" s="452"/>
      <c r="D87" s="452"/>
      <c r="E87" s="452"/>
      <c r="F87" s="452"/>
      <c r="G87" s="452"/>
      <c r="H87" s="452"/>
      <c r="I87" s="452"/>
      <c r="J87" s="474"/>
      <c r="K87" s="451"/>
      <c r="L87" s="440"/>
    </row>
    <row r="88" spans="1:17" s="519" customFormat="1" ht="14" customHeight="1" x14ac:dyDescent="0.25">
      <c r="A88" s="517"/>
      <c r="B88" s="834" t="s">
        <v>224</v>
      </c>
      <c r="C88" s="835"/>
      <c r="D88" s="835"/>
      <c r="E88" s="835"/>
      <c r="F88" s="835"/>
      <c r="G88" s="835"/>
      <c r="H88" s="835"/>
      <c r="I88" s="835"/>
      <c r="J88" s="836"/>
      <c r="K88" s="451"/>
      <c r="L88" s="518"/>
      <c r="M88" s="441"/>
      <c r="N88" s="441"/>
      <c r="O88" s="441"/>
      <c r="P88" s="441"/>
      <c r="Q88" s="441"/>
    </row>
    <row r="89" spans="1:17" s="441" customFormat="1" ht="42" customHeight="1" x14ac:dyDescent="0.25">
      <c r="A89" s="437"/>
      <c r="B89" s="834" t="s">
        <v>225</v>
      </c>
      <c r="C89" s="835"/>
      <c r="D89" s="835"/>
      <c r="E89" s="835"/>
      <c r="F89" s="835"/>
      <c r="G89" s="835"/>
      <c r="H89" s="835"/>
      <c r="I89" s="835"/>
      <c r="J89" s="836"/>
      <c r="K89" s="520"/>
      <c r="L89" s="440"/>
    </row>
    <row r="90" spans="1:17" s="441" customFormat="1" ht="14" customHeight="1" x14ac:dyDescent="0.25">
      <c r="A90" s="517"/>
      <c r="B90" s="521"/>
      <c r="C90" s="521"/>
      <c r="D90" s="521"/>
      <c r="E90" s="521"/>
      <c r="F90" s="521"/>
      <c r="G90" s="521"/>
      <c r="H90" s="521"/>
      <c r="I90" s="521"/>
      <c r="J90" s="521"/>
      <c r="K90" s="520"/>
      <c r="L90" s="440"/>
    </row>
    <row r="91" spans="1:17" s="519" customFormat="1" ht="16" customHeight="1" x14ac:dyDescent="0.25">
      <c r="A91" s="449" t="s">
        <v>298</v>
      </c>
      <c r="B91" s="473"/>
      <c r="C91" s="473"/>
      <c r="D91" s="452"/>
      <c r="E91" s="452"/>
      <c r="F91" s="452"/>
      <c r="G91" s="452"/>
      <c r="H91" s="452"/>
      <c r="I91" s="452"/>
      <c r="J91" s="452"/>
      <c r="K91" s="451"/>
      <c r="L91" s="518"/>
    </row>
    <row r="92" spans="1:17" s="441" customFormat="1" ht="28" customHeight="1" x14ac:dyDescent="0.25">
      <c r="A92" s="437"/>
      <c r="B92" s="83" t="s">
        <v>9</v>
      </c>
      <c r="C92" s="819" t="s">
        <v>227</v>
      </c>
      <c r="D92" s="819"/>
      <c r="E92" s="819"/>
      <c r="F92" s="819"/>
      <c r="G92" s="819"/>
      <c r="H92" s="819"/>
      <c r="I92" s="822"/>
      <c r="J92" s="438"/>
      <c r="K92" s="439"/>
      <c r="L92" s="440"/>
    </row>
    <row r="93" spans="1:17" s="441" customFormat="1" ht="28" customHeight="1" x14ac:dyDescent="0.25">
      <c r="A93" s="437"/>
      <c r="B93" s="82" t="s">
        <v>10</v>
      </c>
      <c r="C93" s="594" t="s">
        <v>228</v>
      </c>
      <c r="D93" s="594"/>
      <c r="E93" s="594"/>
      <c r="F93" s="594"/>
      <c r="G93" s="594"/>
      <c r="H93" s="594"/>
      <c r="I93" s="739"/>
      <c r="J93" s="438"/>
      <c r="K93" s="439"/>
      <c r="L93" s="440"/>
    </row>
    <row r="94" spans="1:17" s="441" customFormat="1" ht="28" customHeight="1" x14ac:dyDescent="0.25">
      <c r="A94" s="437"/>
      <c r="B94" s="82" t="s">
        <v>11</v>
      </c>
      <c r="C94" s="594" t="s">
        <v>229</v>
      </c>
      <c r="D94" s="594"/>
      <c r="E94" s="594"/>
      <c r="F94" s="594"/>
      <c r="G94" s="594"/>
      <c r="H94" s="594"/>
      <c r="I94" s="739"/>
      <c r="J94" s="438"/>
      <c r="K94" s="439"/>
      <c r="L94" s="440"/>
    </row>
    <row r="95" spans="1:17" s="441" customFormat="1" ht="14" customHeight="1" x14ac:dyDescent="0.25">
      <c r="A95" s="437"/>
      <c r="B95" s="82" t="s">
        <v>12</v>
      </c>
      <c r="C95" s="594" t="s">
        <v>518</v>
      </c>
      <c r="D95" s="594"/>
      <c r="E95" s="594"/>
      <c r="F95" s="594"/>
      <c r="G95" s="594"/>
      <c r="H95" s="594"/>
      <c r="I95" s="739"/>
      <c r="J95" s="468"/>
      <c r="K95" s="451" t="str">
        <f>IF(J95="y","If yes, please explain on a separate sheet.","")</f>
        <v/>
      </c>
      <c r="L95" s="440"/>
    </row>
    <row r="96" spans="1:17" s="524" customFormat="1" ht="42" customHeight="1" x14ac:dyDescent="0.25">
      <c r="A96" s="522"/>
      <c r="B96" s="828" t="s">
        <v>230</v>
      </c>
      <c r="C96" s="829"/>
      <c r="D96" s="829"/>
      <c r="E96" s="829"/>
      <c r="F96" s="829"/>
      <c r="G96" s="829"/>
      <c r="H96" s="829"/>
      <c r="I96" s="829"/>
      <c r="J96" s="830"/>
      <c r="K96" s="451"/>
      <c r="L96" s="523"/>
    </row>
    <row r="97" spans="1:12" s="441" customFormat="1" ht="15.75" customHeight="1" x14ac:dyDescent="0.25">
      <c r="A97" s="481"/>
      <c r="B97" s="483"/>
      <c r="C97" s="483"/>
      <c r="D97" s="484"/>
      <c r="E97" s="484"/>
      <c r="F97" s="484"/>
      <c r="G97" s="484"/>
      <c r="H97" s="484"/>
      <c r="I97" s="484"/>
      <c r="J97" s="484"/>
      <c r="K97" s="501"/>
      <c r="L97" s="486"/>
    </row>
    <row r="98" spans="1:12" s="441" customFormat="1" ht="15.75" customHeight="1" x14ac:dyDescent="0.25">
      <c r="B98" s="515"/>
      <c r="C98" s="515"/>
      <c r="K98" s="90"/>
    </row>
  </sheetData>
  <sheetProtection selectLockedCells="1"/>
  <mergeCells count="53">
    <mergeCell ref="D38:I38"/>
    <mergeCell ref="C51:I51"/>
    <mergeCell ref="C52:I52"/>
    <mergeCell ref="C37:J37"/>
    <mergeCell ref="C43:J43"/>
    <mergeCell ref="D40:I40"/>
    <mergeCell ref="C47:I47"/>
    <mergeCell ref="C30:I30"/>
    <mergeCell ref="D39:I39"/>
    <mergeCell ref="A1:J1"/>
    <mergeCell ref="H17:J17"/>
    <mergeCell ref="C48:I48"/>
    <mergeCell ref="C28:I28"/>
    <mergeCell ref="C5:I5"/>
    <mergeCell ref="G23:J23"/>
    <mergeCell ref="C6:I6"/>
    <mergeCell ref="C7:I7"/>
    <mergeCell ref="D8:F8"/>
    <mergeCell ref="C16:I16"/>
    <mergeCell ref="C25:I25"/>
    <mergeCell ref="C17:G17"/>
    <mergeCell ref="C29:I29"/>
    <mergeCell ref="C31:I31"/>
    <mergeCell ref="B96:J96"/>
    <mergeCell ref="E82:F82"/>
    <mergeCell ref="E81:F81"/>
    <mergeCell ref="H80:I80"/>
    <mergeCell ref="H81:I81"/>
    <mergeCell ref="H82:I82"/>
    <mergeCell ref="E80:F80"/>
    <mergeCell ref="B88:J88"/>
    <mergeCell ref="B89:J89"/>
    <mergeCell ref="D83:F83"/>
    <mergeCell ref="H83:I83"/>
    <mergeCell ref="C92:I92"/>
    <mergeCell ref="C93:I93"/>
    <mergeCell ref="C94:I94"/>
    <mergeCell ref="C95:I95"/>
    <mergeCell ref="C79:J79"/>
    <mergeCell ref="C57:I57"/>
    <mergeCell ref="C53:I53"/>
    <mergeCell ref="C59:I59"/>
    <mergeCell ref="C64:I64"/>
    <mergeCell ref="C63:I63"/>
    <mergeCell ref="C56:I56"/>
    <mergeCell ref="C55:I55"/>
    <mergeCell ref="C54:I54"/>
    <mergeCell ref="C68:J68"/>
    <mergeCell ref="C72:J72"/>
    <mergeCell ref="C67:I67"/>
    <mergeCell ref="C65:I65"/>
    <mergeCell ref="C75:I75"/>
    <mergeCell ref="C66:I66"/>
  </mergeCells>
  <phoneticPr fontId="0" type="noConversion"/>
  <conditionalFormatting sqref="J5 J51:J59">
    <cfRule type="containsBlanks" dxfId="117" priority="118">
      <formula>LEN(TRIM(J5))=0</formula>
    </cfRule>
  </conditionalFormatting>
  <conditionalFormatting sqref="J6">
    <cfRule type="containsBlanks" dxfId="116" priority="115">
      <formula>LEN(TRIM(J6))=0</formula>
    </cfRule>
  </conditionalFormatting>
  <conditionalFormatting sqref="J6">
    <cfRule type="containsText" dxfId="115" priority="113" operator="containsText" text="Y">
      <formula>NOT(ISERROR(SEARCH("Y",J6)))</formula>
    </cfRule>
    <cfRule type="containsText" dxfId="114" priority="114" operator="containsText" text="N">
      <formula>NOT(ISERROR(SEARCH("N",J6)))</formula>
    </cfRule>
  </conditionalFormatting>
  <conditionalFormatting sqref="J15">
    <cfRule type="containsBlanks" dxfId="113" priority="112">
      <formula>LEN(TRIM(J15))=0</formula>
    </cfRule>
  </conditionalFormatting>
  <conditionalFormatting sqref="J15">
    <cfRule type="containsText" dxfId="112" priority="110" operator="containsText" text="Y">
      <formula>NOT(ISERROR(SEARCH("Y",J15)))</formula>
    </cfRule>
    <cfRule type="containsText" dxfId="111" priority="111" operator="containsText" text="N">
      <formula>NOT(ISERROR(SEARCH("N",J15)))</formula>
    </cfRule>
  </conditionalFormatting>
  <conditionalFormatting sqref="J16">
    <cfRule type="containsBlanks" dxfId="110" priority="109">
      <formula>LEN(TRIM(J16))=0</formula>
    </cfRule>
  </conditionalFormatting>
  <conditionalFormatting sqref="J16">
    <cfRule type="containsText" dxfId="109" priority="107" operator="containsText" text="Y">
      <formula>NOT(ISERROR(SEARCH("Y",J16)))</formula>
    </cfRule>
    <cfRule type="containsText" dxfId="108" priority="108" operator="containsText" text="N">
      <formula>NOT(ISERROR(SEARCH("N",J16)))</formula>
    </cfRule>
  </conditionalFormatting>
  <conditionalFormatting sqref="J18">
    <cfRule type="containsBlanks" dxfId="107" priority="106">
      <formula>LEN(TRIM(J18))=0</formula>
    </cfRule>
  </conditionalFormatting>
  <conditionalFormatting sqref="J18">
    <cfRule type="containsText" dxfId="106" priority="104" operator="containsText" text="Y">
      <formula>NOT(ISERROR(SEARCH("Y",J18)))</formula>
    </cfRule>
    <cfRule type="containsText" dxfId="105" priority="105" operator="containsText" text="N">
      <formula>NOT(ISERROR(SEARCH("N",J18)))</formula>
    </cfRule>
  </conditionalFormatting>
  <conditionalFormatting sqref="H18">
    <cfRule type="containsBlanks" dxfId="104" priority="103">
      <formula>LEN(TRIM(H18))=0</formula>
    </cfRule>
  </conditionalFormatting>
  <conditionalFormatting sqref="H18">
    <cfRule type="containsText" dxfId="103" priority="101" operator="containsText" text="Y">
      <formula>NOT(ISERROR(SEARCH("Y",H18)))</formula>
    </cfRule>
    <cfRule type="containsText" dxfId="102" priority="102" operator="containsText" text="N">
      <formula>NOT(ISERROR(SEARCH("N",H18)))</formula>
    </cfRule>
  </conditionalFormatting>
  <conditionalFormatting sqref="J25">
    <cfRule type="containsBlanks" dxfId="101" priority="100">
      <formula>LEN(TRIM(J25))=0</formula>
    </cfRule>
  </conditionalFormatting>
  <conditionalFormatting sqref="J25">
    <cfRule type="containsText" dxfId="100" priority="98" operator="containsText" text="Y">
      <formula>NOT(ISERROR(SEARCH("Y",J25)))</formula>
    </cfRule>
    <cfRule type="containsText" dxfId="99" priority="99" operator="containsText" text="N">
      <formula>NOT(ISERROR(SEARCH("N",J25)))</formula>
    </cfRule>
  </conditionalFormatting>
  <conditionalFormatting sqref="J28">
    <cfRule type="containsBlanks" dxfId="98" priority="97">
      <formula>LEN(TRIM(J28))=0</formula>
    </cfRule>
  </conditionalFormatting>
  <conditionalFormatting sqref="J28">
    <cfRule type="containsText" dxfId="97" priority="95" operator="containsText" text="Y">
      <formula>NOT(ISERROR(SEARCH("Y",J28)))</formula>
    </cfRule>
    <cfRule type="containsText" dxfId="96" priority="96" operator="containsText" text="N">
      <formula>NOT(ISERROR(SEARCH("N",J28)))</formula>
    </cfRule>
  </conditionalFormatting>
  <conditionalFormatting sqref="J44:J49 J38:J40 J34:J36 J30:J31">
    <cfRule type="containsBlanks" dxfId="95" priority="94">
      <formula>LEN(TRIM(J30))=0</formula>
    </cfRule>
  </conditionalFormatting>
  <conditionalFormatting sqref="J44:J49 J38:J40 J34:J36 J30:J31">
    <cfRule type="containsText" dxfId="94" priority="92" operator="containsText" text="Y">
      <formula>NOT(ISERROR(SEARCH("Y",J30)))</formula>
    </cfRule>
    <cfRule type="containsText" dxfId="93" priority="93" operator="containsText" text="N">
      <formula>NOT(ISERROR(SEARCH("N",J30)))</formula>
    </cfRule>
  </conditionalFormatting>
  <conditionalFormatting sqref="J80:J86 G80:G83 J69:J71 J66:J67 J73:J76">
    <cfRule type="containsBlanks" dxfId="92" priority="91">
      <formula>LEN(TRIM(G66))=0</formula>
    </cfRule>
  </conditionalFormatting>
  <conditionalFormatting sqref="J80:J86 G80:G83 J69:J71 J66:J67 J73:J76">
    <cfRule type="containsText" dxfId="91" priority="89" operator="containsText" text="Y">
      <formula>NOT(ISERROR(SEARCH("Y",G66)))</formula>
    </cfRule>
    <cfRule type="containsText" dxfId="90" priority="90" operator="containsText" text="N">
      <formula>NOT(ISERROR(SEARCH("N",G66)))</formula>
    </cfRule>
  </conditionalFormatting>
  <conditionalFormatting sqref="J92:J95">
    <cfRule type="containsBlanks" dxfId="89" priority="88">
      <formula>LEN(TRIM(J92))=0</formula>
    </cfRule>
  </conditionalFormatting>
  <conditionalFormatting sqref="J92:J95">
    <cfRule type="containsText" dxfId="88" priority="86" operator="containsText" text="Y">
      <formula>NOT(ISERROR(SEARCH("Y",J92)))</formula>
    </cfRule>
    <cfRule type="containsText" dxfId="87" priority="87" operator="containsText" text="N">
      <formula>NOT(ISERROR(SEARCH("N",J92)))</formula>
    </cfRule>
  </conditionalFormatting>
  <conditionalFormatting sqref="J50">
    <cfRule type="containsBlanks" dxfId="86" priority="68">
      <formula>LEN(TRIM(J50))=0</formula>
    </cfRule>
  </conditionalFormatting>
  <conditionalFormatting sqref="J60">
    <cfRule type="containsBlanks" dxfId="85" priority="55">
      <formula>LEN(TRIM(J60))=0</formula>
    </cfRule>
  </conditionalFormatting>
  <conditionalFormatting sqref="J63:J65">
    <cfRule type="containsBlanks" dxfId="84" priority="53">
      <formula>LEN(TRIM(J63))=0</formula>
    </cfRule>
  </conditionalFormatting>
  <conditionalFormatting sqref="J63:J65">
    <cfRule type="containsText" dxfId="83" priority="51" operator="containsText" text="Y">
      <formula>NOT(ISERROR(SEARCH("Y",J63)))</formula>
    </cfRule>
    <cfRule type="containsText" dxfId="82" priority="52" operator="containsText" text="N">
      <formula>NOT(ISERROR(SEARCH("N",J63)))</formula>
    </cfRule>
  </conditionalFormatting>
  <conditionalFormatting sqref="J77:J78">
    <cfRule type="containsBlanks" dxfId="81" priority="37">
      <formula>LEN(TRIM(J77))=0</formula>
    </cfRule>
  </conditionalFormatting>
  <conditionalFormatting sqref="J7:J8 G8 I10:J12 G14 J14 H17:J17 H21 J21:J22 G23:J23 J24 J29">
    <cfRule type="containsBlanks" dxfId="80" priority="79">
      <formula>LEN(TRIM(G7))=0</formula>
    </cfRule>
  </conditionalFormatting>
  <conditionalFormatting sqref="J5 J51:J54 J56:J59">
    <cfRule type="containsText" dxfId="79" priority="7" operator="containsText" text="n">
      <formula>NOT(ISERROR(SEARCH("n",J5)))</formula>
    </cfRule>
    <cfRule type="containsText" dxfId="78" priority="8" operator="containsText" text="y">
      <formula>NOT(ISERROR(SEARCH("y",J5)))</formula>
    </cfRule>
  </conditionalFormatting>
  <conditionalFormatting sqref="J55">
    <cfRule type="containsText" dxfId="77" priority="12" operator="containsText" text="coordinator">
      <formula>NOT(ISERROR(SEARCH("coordinator",J55)))</formula>
    </cfRule>
    <cfRule type="containsText" dxfId="76" priority="116" operator="containsText" text="other staff member">
      <formula>NOT(ISERROR(SEARCH("other staff member",J55)))</formula>
    </cfRule>
    <cfRule type="containsText" dxfId="75" priority="117" operator="containsText" text="no individual">
      <formula>NOT(ISERROR(SEARCH("no individual",J55)))</formula>
    </cfRule>
  </conditionalFormatting>
  <conditionalFormatting sqref="J47">
    <cfRule type="containsBlanks" dxfId="74" priority="4">
      <formula>LEN(TRIM(J47))=0</formula>
    </cfRule>
  </conditionalFormatting>
  <conditionalFormatting sqref="J47">
    <cfRule type="containsText" dxfId="73" priority="2" operator="containsText" text="n">
      <formula>NOT(ISERROR(SEARCH("n",J47)))</formula>
    </cfRule>
    <cfRule type="containsText" dxfId="72" priority="3" operator="containsText" text="y">
      <formula>NOT(ISERROR(SEARCH("y",J47)))</formula>
    </cfRule>
  </conditionalFormatting>
  <printOptions horizontalCentered="1"/>
  <pageMargins left="0.5" right="0.5" top="0.1875" bottom="0.5" header="0.5" footer="0.5"/>
  <pageSetup scale="67" fitToHeight="0" orientation="landscape" r:id="rId1"/>
  <headerFooter alignWithMargins="0"/>
  <rowBreaks count="2" manualBreakCount="2">
    <brk id="41" max="16383" man="1"/>
    <brk id="6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84" id="{4ABA1D4D-B899-4CEC-B85B-602CF54BBE36}">
            <xm:f>$J$15='Data Validation'!$I$4</xm:f>
            <x14:dxf>
              <fill>
                <patternFill>
                  <bgColor theme="0"/>
                </patternFill>
              </fill>
            </x14:dxf>
          </x14:cfRule>
          <xm:sqref>J16</xm:sqref>
        </x14:conditionalFormatting>
        <x14:conditionalFormatting xmlns:xm="http://schemas.microsoft.com/office/excel/2006/main">
          <x14:cfRule type="expression" priority="83" id="{B4FD8B9A-E08E-4D5B-8355-EC77FA3FBD9D}">
            <xm:f>$J$25='Data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K25</xm:sqref>
        </x14:conditionalFormatting>
        <x14:conditionalFormatting xmlns:xm="http://schemas.microsoft.com/office/excel/2006/main">
          <x14:cfRule type="expression" priority="82" id="{E611B18D-4358-44C3-9FF6-0E31052C4CB4}">
            <xm:f>$J$5='Data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K5</xm:sqref>
        </x14:conditionalFormatting>
        <x14:conditionalFormatting xmlns:xm="http://schemas.microsoft.com/office/excel/2006/main">
          <x14:cfRule type="expression" priority="81" id="{8C006CFB-61B1-4BF0-B8A2-500B5759539A}">
            <xm:f>$J$6='Data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K6</xm:sqref>
        </x14:conditionalFormatting>
        <x14:conditionalFormatting xmlns:xm="http://schemas.microsoft.com/office/excel/2006/main">
          <x14:cfRule type="expression" priority="21" id="{FEEC1283-950A-4EEE-B910-864D96F3CB0C}">
            <xm:f>$J$28='Data Validation'!$I$5</xm:f>
            <x14:dxf>
              <fill>
                <patternFill>
                  <bgColor theme="0"/>
                </patternFill>
              </fill>
            </x14:dxf>
          </x14:cfRule>
          <xm:sqref>J29</xm:sqref>
        </x14:conditionalFormatting>
        <x14:conditionalFormatting xmlns:xm="http://schemas.microsoft.com/office/excel/2006/main">
          <x14:cfRule type="expression" priority="78" id="{041AF42D-A592-45F5-B40B-A882B5F30948}">
            <xm:f>$J$31='Data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K31</xm:sqref>
        </x14:conditionalFormatting>
        <x14:conditionalFormatting xmlns:xm="http://schemas.microsoft.com/office/excel/2006/main">
          <x14:cfRule type="expression" priority="77" id="{B6C8F19E-DE3E-4744-8B44-5B8E12DC32A5}">
            <xm:f>$J$34='Data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K34</xm:sqref>
        </x14:conditionalFormatting>
        <x14:conditionalFormatting xmlns:xm="http://schemas.microsoft.com/office/excel/2006/main">
          <x14:cfRule type="expression" priority="76" id="{7FFD58A7-59F5-4AAE-BBC0-25375DBB11D0}">
            <xm:f>$J$35='Data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K35</xm:sqref>
        </x14:conditionalFormatting>
        <x14:conditionalFormatting xmlns:xm="http://schemas.microsoft.com/office/excel/2006/main">
          <x14:cfRule type="expression" priority="75" id="{365BD9A0-FE99-492C-A333-BF046710023E}">
            <xm:f>$J$36='Data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K36</xm:sqref>
        </x14:conditionalFormatting>
        <x14:conditionalFormatting xmlns:xm="http://schemas.microsoft.com/office/excel/2006/main">
          <x14:cfRule type="expression" priority="74" id="{FC949856-40C8-493C-B285-5CE6E5001B1A}">
            <xm:f>$J$38='Data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K38</xm:sqref>
        </x14:conditionalFormatting>
        <x14:conditionalFormatting xmlns:xm="http://schemas.microsoft.com/office/excel/2006/main">
          <x14:cfRule type="expression" priority="73" id="{B2ABD27C-8BD3-4698-ADD8-528769757CB2}">
            <xm:f>$J$39='Data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K39</xm:sqref>
        </x14:conditionalFormatting>
        <x14:conditionalFormatting xmlns:xm="http://schemas.microsoft.com/office/excel/2006/main">
          <x14:cfRule type="expression" priority="72" id="{5BF94D21-9B98-42FF-B8EA-D14E30475963}">
            <xm:f>$J$40='Data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K40</xm:sqref>
        </x14:conditionalFormatting>
        <x14:conditionalFormatting xmlns:xm="http://schemas.microsoft.com/office/excel/2006/main">
          <x14:cfRule type="expression" priority="71" id="{E4C44D47-3811-44AB-97C8-419251B33EC8}">
            <xm:f>$J$44='Data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K44</xm:sqref>
        </x14:conditionalFormatting>
        <x14:conditionalFormatting xmlns:xm="http://schemas.microsoft.com/office/excel/2006/main">
          <x14:cfRule type="expression" priority="70" id="{1FF07B69-D359-44F3-A31E-BA904D0BB938}">
            <xm:f>$J$45='Data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K45</xm:sqref>
        </x14:conditionalFormatting>
        <x14:conditionalFormatting xmlns:xm="http://schemas.microsoft.com/office/excel/2006/main">
          <x14:cfRule type="expression" priority="69" id="{1FBF67D5-D26D-4523-90D0-D6F8874D849C}">
            <xm:f>$J$47='Data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K47</xm:sqref>
        </x14:conditionalFormatting>
        <x14:conditionalFormatting xmlns:xm="http://schemas.microsoft.com/office/excel/2006/main">
          <x14:cfRule type="expression" priority="67" id="{5CFAD8F8-9E03-4BCC-96B4-84C2AAF54798}">
            <xm:f>$J$48='Data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K48</xm:sqref>
        </x14:conditionalFormatting>
        <x14:conditionalFormatting xmlns:xm="http://schemas.microsoft.com/office/excel/2006/main">
          <x14:cfRule type="expression" priority="66" id="{51472DC7-EF7B-45D5-B864-874F81D7B985}">
            <xm:f>$J$49='Data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K49</xm:sqref>
        </x14:conditionalFormatting>
        <x14:conditionalFormatting xmlns:xm="http://schemas.microsoft.com/office/excel/2006/main">
          <x14:cfRule type="expression" priority="65" id="{EA8A5A11-430A-41B4-82C3-485A62E657F4}">
            <xm:f>$J$51='Data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K51</xm:sqref>
        </x14:conditionalFormatting>
        <x14:conditionalFormatting xmlns:xm="http://schemas.microsoft.com/office/excel/2006/main">
          <x14:cfRule type="expression" priority="64" id="{892B36E0-B2AE-49ED-9936-1DFBAFCEE337}">
            <xm:f>$J$52='Data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K52</xm:sqref>
        </x14:conditionalFormatting>
        <x14:conditionalFormatting xmlns:xm="http://schemas.microsoft.com/office/excel/2006/main">
          <x14:cfRule type="expression" priority="63" id="{19619835-9193-48CD-97BB-A7BB26DDC279}">
            <xm:f>$J$53='Data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K53</xm:sqref>
        </x14:conditionalFormatting>
        <x14:conditionalFormatting xmlns:xm="http://schemas.microsoft.com/office/excel/2006/main">
          <x14:cfRule type="expression" priority="62" id="{05FEE67C-8B74-4D61-8848-84B6B7F8BCDE}">
            <xm:f>$J$54='Data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K54</xm:sqref>
        </x14:conditionalFormatting>
        <x14:conditionalFormatting xmlns:xm="http://schemas.microsoft.com/office/excel/2006/main">
          <x14:cfRule type="expression" priority="60" id="{992DF15C-DAC3-429E-B3CC-D4B041BB9EE5}">
            <xm:f>$J$56='Data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K56</xm:sqref>
        </x14:conditionalFormatting>
        <x14:conditionalFormatting xmlns:xm="http://schemas.microsoft.com/office/excel/2006/main">
          <x14:cfRule type="expression" priority="59" id="{DE66A8ED-F756-4FAC-9448-8F81A6CAD9D5}">
            <xm:f>$J$57='Data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K57</xm:sqref>
        </x14:conditionalFormatting>
        <x14:conditionalFormatting xmlns:xm="http://schemas.microsoft.com/office/excel/2006/main">
          <x14:cfRule type="expression" priority="58" id="{E44ABB1E-90F0-4BD4-B4D9-F2ADE45B9455}">
            <xm:f>$J$58='Data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K58</xm:sqref>
        </x14:conditionalFormatting>
        <x14:conditionalFormatting xmlns:xm="http://schemas.microsoft.com/office/excel/2006/main">
          <x14:cfRule type="expression" priority="57" id="{EC3C7438-F509-403A-BA52-76BB2D90F8AE}">
            <xm:f>$J$59='Data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K59</xm:sqref>
        </x14:conditionalFormatting>
        <x14:conditionalFormatting xmlns:xm="http://schemas.microsoft.com/office/excel/2006/main">
          <x14:cfRule type="expression" priority="54" id="{B21CD991-940F-4EEC-B4A4-84AC4F9D12B0}">
            <xm:f>$J$60='Data Validation'!$C$74</xm:f>
            <x14:dxf>
              <fill>
                <patternFill>
                  <bgColor theme="2" tint="-9.9948118533890809E-2"/>
                </patternFill>
              </fill>
              <border>
                <left style="thin">
                  <color auto="1"/>
                </left>
                <right style="thin">
                  <color auto="1"/>
                </right>
                <top style="thin">
                  <color auto="1"/>
                </top>
                <bottom style="thin">
                  <color auto="1"/>
                </bottom>
                <vertical/>
                <horizontal/>
              </border>
            </x14:dxf>
          </x14:cfRule>
          <xm:sqref>K60</xm:sqref>
        </x14:conditionalFormatting>
        <x14:conditionalFormatting xmlns:xm="http://schemas.microsoft.com/office/excel/2006/main">
          <x14:cfRule type="expression" priority="48" id="{2659A3F2-17E7-4712-A2A8-42627249C8BA}">
            <xm:f>$J$66='Data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K66</xm:sqref>
        </x14:conditionalFormatting>
        <x14:conditionalFormatting xmlns:xm="http://schemas.microsoft.com/office/excel/2006/main">
          <x14:cfRule type="expression" priority="47" id="{9A86504C-5F49-47AC-AB62-3975D3686963}">
            <xm:f>$J$67='Data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K67</xm:sqref>
        </x14:conditionalFormatting>
        <x14:conditionalFormatting xmlns:xm="http://schemas.microsoft.com/office/excel/2006/main">
          <x14:cfRule type="expression" priority="45" id="{7454A349-4B48-4210-B80D-933F4A4453AB}">
            <xm:f>$J$69='Data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K69</xm:sqref>
        </x14:conditionalFormatting>
        <x14:conditionalFormatting xmlns:xm="http://schemas.microsoft.com/office/excel/2006/main">
          <x14:cfRule type="expression" priority="44" id="{4659B298-9675-4396-856F-BBE48AB879B6}">
            <xm:f>$J$70='Data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K70</xm:sqref>
        </x14:conditionalFormatting>
        <x14:conditionalFormatting xmlns:xm="http://schemas.microsoft.com/office/excel/2006/main">
          <x14:cfRule type="expression" priority="43" id="{F3BADC50-2D2F-4AA2-8088-5A7C78030A9B}">
            <xm:f>$J$71='Data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K71</xm:sqref>
        </x14:conditionalFormatting>
        <x14:conditionalFormatting xmlns:xm="http://schemas.microsoft.com/office/excel/2006/main">
          <x14:cfRule type="expression" priority="42" id="{1F85CDFE-081B-4728-AB05-E3F846C22CEC}">
            <xm:f>$J$76='Data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K76</xm:sqref>
        </x14:conditionalFormatting>
        <x14:conditionalFormatting xmlns:xm="http://schemas.microsoft.com/office/excel/2006/main">
          <x14:cfRule type="expression" priority="41" id="{7E4BE201-CCEA-4D05-884B-B5BF8181F2DF}">
            <xm:f>$J$75='Data Validation'!$I$5</xm:f>
            <x14:dxf>
              <fill>
                <patternFill>
                  <bgColor theme="0"/>
                </patternFill>
              </fill>
            </x14:dxf>
          </x14:cfRule>
          <xm:sqref>J76</xm:sqref>
        </x14:conditionalFormatting>
        <x14:conditionalFormatting xmlns:xm="http://schemas.microsoft.com/office/excel/2006/main">
          <x14:cfRule type="expression" priority="40" id="{62576587-86CD-40EA-9DA4-EBEBDEDC5F36}">
            <xm:f>$J$63='Data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K63</xm:sqref>
        </x14:conditionalFormatting>
        <x14:conditionalFormatting xmlns:xm="http://schemas.microsoft.com/office/excel/2006/main">
          <x14:cfRule type="expression" priority="39" id="{70CCB367-CD37-49B1-B859-328D49FF3E40}">
            <xm:f>$J$64='Data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K64</xm:sqref>
        </x14:conditionalFormatting>
        <x14:conditionalFormatting xmlns:xm="http://schemas.microsoft.com/office/excel/2006/main">
          <x14:cfRule type="expression" priority="38" id="{A272C0AD-8E04-4ABC-87B7-33671D68DE6F}">
            <xm:f>$J$65='Data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K65</xm:sqref>
        </x14:conditionalFormatting>
        <x14:conditionalFormatting xmlns:xm="http://schemas.microsoft.com/office/excel/2006/main">
          <x14:cfRule type="expression" priority="36" id="{575BF1AC-C52D-47C7-9A65-89C0B703BBAC}">
            <xm:f>$J$84='Data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K84</xm:sqref>
        </x14:conditionalFormatting>
        <x14:conditionalFormatting xmlns:xm="http://schemas.microsoft.com/office/excel/2006/main">
          <x14:cfRule type="expression" priority="35" id="{626159E6-8DBB-4B28-AF26-B1A985E6B2C2}">
            <xm:f>$J$85='Data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K85</xm:sqref>
        </x14:conditionalFormatting>
        <x14:conditionalFormatting xmlns:xm="http://schemas.microsoft.com/office/excel/2006/main">
          <x14:cfRule type="expression" priority="34" id="{D18AC1F0-A744-4999-B024-A4BE4ECC4EC5}">
            <xm:f>$J$86='Data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K86</xm:sqref>
        </x14:conditionalFormatting>
        <x14:conditionalFormatting xmlns:xm="http://schemas.microsoft.com/office/excel/2006/main">
          <x14:cfRule type="expression" priority="33" id="{5F25775E-325E-433E-AB0A-7E5B109C6B9E}">
            <xm:f>$J$92='Data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K92</xm:sqref>
        </x14:conditionalFormatting>
        <x14:conditionalFormatting xmlns:xm="http://schemas.microsoft.com/office/excel/2006/main">
          <x14:cfRule type="expression" priority="32" id="{52F9A0A6-38D2-4024-83A4-E5C3E12E0D65}">
            <xm:f>$J$93='Data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K93</xm:sqref>
        </x14:conditionalFormatting>
        <x14:conditionalFormatting xmlns:xm="http://schemas.microsoft.com/office/excel/2006/main">
          <x14:cfRule type="expression" priority="31" id="{4B3033F2-90E5-42FF-B4F0-0E5EF070A09A}">
            <xm:f>$J$94='Data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K94</xm:sqref>
        </x14:conditionalFormatting>
        <x14:conditionalFormatting xmlns:xm="http://schemas.microsoft.com/office/excel/2006/main">
          <x14:cfRule type="expression" priority="30" id="{55C9EC67-46E7-4762-A3D3-DB855394FFAF}">
            <xm:f>$J$95='Data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K95</xm:sqref>
        </x14:conditionalFormatting>
        <x14:conditionalFormatting xmlns:xm="http://schemas.microsoft.com/office/excel/2006/main">
          <x14:cfRule type="expression" priority="27" id="{9821E57F-6AB0-4652-A81B-128AA57D3CD5}">
            <xm:f>$J$30='Data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K30</xm:sqref>
        </x14:conditionalFormatting>
        <x14:conditionalFormatting xmlns:xm="http://schemas.microsoft.com/office/excel/2006/main">
          <x14:cfRule type="expression" priority="26" id="{502EEDE4-2760-423A-B943-418862DC187B}">
            <xm:f>$J$73='Data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K73</xm:sqref>
        </x14:conditionalFormatting>
        <x14:conditionalFormatting xmlns:xm="http://schemas.microsoft.com/office/excel/2006/main">
          <x14:cfRule type="expression" priority="25" id="{93A6066B-EC6D-4E6B-9DC9-4F99EE41E432}">
            <xm:f>$J$74='Data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K74</xm:sqref>
        </x14:conditionalFormatting>
        <x14:conditionalFormatting xmlns:xm="http://schemas.microsoft.com/office/excel/2006/main">
          <x14:cfRule type="expression" priority="16" id="{643C1904-4F29-454C-97E0-30E76F63B081}">
            <xm:f>IF(Gen!$E$12='Data Validation'!$G$15,TRUE,FALSE)</xm:f>
            <x14:dxf>
              <fill>
                <patternFill>
                  <bgColor theme="0" tint="-4.9989318521683403E-2"/>
                </patternFill>
              </fill>
            </x14:dxf>
          </x14:cfRule>
          <x14:cfRule type="expression" priority="20" id="{7BF97FFB-7F4D-4F4A-B051-C4C75B56BA92}">
            <xm:f>IF(Gen!$E$12='Data Validation'!$G$16,TRUE,FALSE)</xm:f>
            <x14:dxf>
              <fill>
                <patternFill>
                  <bgColor theme="0" tint="-4.9989318521683403E-2"/>
                </patternFill>
              </fill>
            </x14:dxf>
          </x14:cfRule>
          <xm:sqref>I10:J10</xm:sqref>
        </x14:conditionalFormatting>
        <x14:conditionalFormatting xmlns:xm="http://schemas.microsoft.com/office/excel/2006/main">
          <x14:cfRule type="expression" priority="17" id="{94E7EEE7-EE6B-438E-B4A4-3397D8EA78B8}">
            <xm:f>IF(Gen!$E$12='Data Validation'!$G$14,TRUE,FALSE)</xm:f>
            <x14:dxf>
              <fill>
                <patternFill>
                  <bgColor theme="0" tint="-4.9989318521683403E-2"/>
                </patternFill>
              </fill>
            </x14:dxf>
          </x14:cfRule>
          <x14:cfRule type="expression" priority="18" id="{690795BF-18E5-43D8-BD1C-8733EB683F89}">
            <xm:f>IF(Gen!$E$12='Data Validation'!$G$16,TRUE,FALSE)</xm:f>
            <x14:dxf>
              <fill>
                <patternFill>
                  <bgColor theme="0" tint="-4.9989318521683403E-2"/>
                </patternFill>
              </fill>
            </x14:dxf>
          </x14:cfRule>
          <x14:cfRule type="expression" priority="19" id="{8A7E903A-A4BE-4D75-AAFC-E84AC1B723D3}">
            <xm:f>IF(Gen!$E$12='Data Validation'!$G$17,TRUE,FALSE)</xm:f>
            <x14:dxf>
              <fill>
                <patternFill>
                  <bgColor theme="0" tint="-4.9989318521683403E-2"/>
                </patternFill>
              </fill>
            </x14:dxf>
          </x14:cfRule>
          <xm:sqref>I11:J12</xm:sqref>
        </x14:conditionalFormatting>
        <x14:conditionalFormatting xmlns:xm="http://schemas.microsoft.com/office/excel/2006/main">
          <x14:cfRule type="expression" priority="15" id="{2E576A49-547E-4191-B768-56C5BBC8A7E9}">
            <xm:f>$J$15='Data Validation'!$I$4</xm:f>
            <x14:dxf>
              <font>
                <color theme="0" tint="-4.9989318521683403E-2"/>
              </font>
              <fill>
                <patternFill>
                  <bgColor theme="0" tint="-4.9989318521683403E-2"/>
                </patternFill>
              </fill>
              <border>
                <left style="thin">
                  <color auto="1"/>
                </left>
                <right style="thin">
                  <color auto="1"/>
                </right>
                <top style="thin">
                  <color auto="1"/>
                </top>
                <bottom style="thin">
                  <color auto="1"/>
                </bottom>
                <vertical/>
                <horizontal/>
              </border>
            </x14:dxf>
          </x14:cfRule>
          <xm:sqref>B16:J16</xm:sqref>
        </x14:conditionalFormatting>
        <x14:conditionalFormatting xmlns:xm="http://schemas.microsoft.com/office/excel/2006/main">
          <x14:cfRule type="expression" priority="14" id="{D3BD7006-8A4E-4C94-95C1-2DFC8C1F6386}">
            <xm:f>$J$15='Data Validation'!$I$5</xm:f>
            <x14:dxf>
              <font>
                <color theme="0" tint="-4.9989318521683403E-2"/>
              </font>
              <fill>
                <patternFill>
                  <bgColor theme="0" tint="-4.9989318521683403E-2"/>
                </patternFill>
              </fill>
              <border>
                <left style="thin">
                  <color auto="1"/>
                </left>
                <right style="thin">
                  <color auto="1"/>
                </right>
                <top style="thin">
                  <color auto="1"/>
                </top>
                <bottom style="thin">
                  <color auto="1"/>
                </bottom>
                <vertical/>
                <horizontal/>
              </border>
            </x14:dxf>
          </x14:cfRule>
          <xm:sqref>B17:J17</xm:sqref>
        </x14:conditionalFormatting>
        <x14:conditionalFormatting xmlns:xm="http://schemas.microsoft.com/office/excel/2006/main">
          <x14:cfRule type="expression" priority="13" id="{FBC1F3F9-EC7A-4710-A017-CB505AB547D1}">
            <xm:f>$J$28='Data Validation'!$I$5</xm:f>
            <x14:dxf>
              <font>
                <color theme="0" tint="-4.9989318521683403E-2"/>
              </font>
              <fill>
                <patternFill>
                  <bgColor theme="0" tint="-4.9989318521683403E-2"/>
                </patternFill>
              </fill>
              <border>
                <left style="thin">
                  <color auto="1"/>
                </left>
                <right style="thin">
                  <color auto="1"/>
                </right>
                <top style="thin">
                  <color auto="1"/>
                </top>
                <bottom style="thin">
                  <color auto="1"/>
                </bottom>
                <vertical/>
                <horizontal/>
              </border>
            </x14:dxf>
          </x14:cfRule>
          <xm:sqref>B29:J29</xm:sqref>
        </x14:conditionalFormatting>
        <x14:conditionalFormatting xmlns:xm="http://schemas.microsoft.com/office/excel/2006/main">
          <x14:cfRule type="expression" priority="10" id="{376BC981-B6DB-43A1-8961-3D034E2686D3}">
            <xm:f>$J$55='Data Validation'!$E$79</xm:f>
            <x14:dxf>
              <fill>
                <patternFill>
                  <bgColor theme="2" tint="-9.9948118533890809E-2"/>
                </patternFill>
              </fill>
              <border>
                <left style="thin">
                  <color auto="1"/>
                </left>
                <right style="thin">
                  <color auto="1"/>
                </right>
                <top style="thin">
                  <color auto="1"/>
                </top>
                <bottom style="thin">
                  <color auto="1"/>
                </bottom>
                <vertical/>
                <horizontal/>
              </border>
            </x14:dxf>
          </x14:cfRule>
          <x14:cfRule type="expression" priority="11" id="{ADEF003C-CB81-4062-8CBB-E3C675BA674C}">
            <xm:f>$J$55='Data Validation'!$E$78</xm:f>
            <x14:dxf>
              <fill>
                <patternFill>
                  <bgColor theme="2" tint="-9.9948118533890809E-2"/>
                </patternFill>
              </fill>
              <border>
                <left style="thin">
                  <color auto="1"/>
                </left>
                <right style="thin">
                  <color auto="1"/>
                </right>
                <top style="thin">
                  <color auto="1"/>
                </top>
                <bottom style="thin">
                  <color auto="1"/>
                </bottom>
                <vertical/>
                <horizontal/>
              </border>
            </x14:dxf>
          </x14:cfRule>
          <xm:sqref>K55</xm:sqref>
        </x14:conditionalFormatting>
        <x14:conditionalFormatting xmlns:xm="http://schemas.microsoft.com/office/excel/2006/main">
          <x14:cfRule type="expression" priority="9" id="{4D76546E-D34D-4E46-BCAD-1E28B96BB656}">
            <xm:f>$J$75='Data Validation'!$I$52</xm:f>
            <x14:dxf>
              <fill>
                <patternFill>
                  <bgColor theme="2" tint="-9.9948118533890809E-2"/>
                </patternFill>
              </fill>
              <border>
                <left style="thin">
                  <color auto="1"/>
                </left>
                <right style="thin">
                  <color auto="1"/>
                </right>
                <top style="thin">
                  <color auto="1"/>
                </top>
                <bottom style="thin">
                  <color auto="1"/>
                </bottom>
                <vertical/>
                <horizontal/>
              </border>
            </x14:dxf>
          </x14:cfRule>
          <xm:sqref>K75</xm:sqref>
        </x14:conditionalFormatting>
        <x14:conditionalFormatting xmlns:xm="http://schemas.microsoft.com/office/excel/2006/main">
          <x14:cfRule type="expression" priority="6" id="{AB536D5F-288E-4271-979A-A455C94E9D45}">
            <xm:f>Gen!$E$50='Data Validation'!$I$5</xm:f>
            <x14:dxf>
              <font>
                <color theme="0" tint="-4.9989318521683403E-2"/>
              </font>
              <fill>
                <patternFill>
                  <bgColor theme="0" tint="-4.9989318521683403E-2"/>
                </patternFill>
              </fill>
              <border>
                <left/>
                <right/>
                <top/>
                <bottom/>
                <vertical/>
                <horizontal/>
              </border>
            </x14:dxf>
          </x14:cfRule>
          <xm:sqref>A4:J96</xm:sqref>
        </x14:conditionalFormatting>
        <x14:conditionalFormatting xmlns:xm="http://schemas.microsoft.com/office/excel/2006/main">
          <x14:cfRule type="expression" priority="5" id="{E8B86EF2-D410-4369-A180-9FD640F525EB}">
            <xm:f>Gen!$E$50='Data Validation'!$I$5</xm:f>
            <x14:dxf>
              <font>
                <color theme="1"/>
              </font>
            </x14:dxf>
          </x14:cfRule>
          <xm:sqref>B3</xm:sqref>
        </x14:conditionalFormatting>
        <x14:conditionalFormatting xmlns:xm="http://schemas.microsoft.com/office/excel/2006/main">
          <x14:cfRule type="expression" priority="1" id="{4790D3EC-B9F2-48CB-909D-81645F0283F6}">
            <xm:f>$J$46='Data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K46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2FF55ABE-8704-4D2A-B2C5-1FCEBB4108FE}">
          <x14:formula1>
            <xm:f>'Data Validation'!$I$3:$I$5</xm:f>
          </x14:formula1>
          <xm:sqref>J5:J6 J92:J95 J18 H18 J25 J28 J34:J36 J38:J40 J56:J59 J69:J71 J63:J67 G80:G83 J80:J86 J15:J16 J73:J76 J30:J31 J51:J54 J44:J49</xm:sqref>
        </x14:dataValidation>
        <x14:dataValidation type="list" allowBlank="1" showInputMessage="1" showErrorMessage="1" xr:uid="{65C7CF74-926B-4028-AD22-6AA1E021AE63}">
          <x14:formula1>
            <xm:f>'Data Validation'!$C$72:$C$74</xm:f>
          </x14:formula1>
          <xm:sqref>J60</xm:sqref>
        </x14:dataValidation>
        <x14:dataValidation type="list" allowBlank="1" showInputMessage="1" showErrorMessage="1" xr:uid="{04D617F2-93C8-44CC-A7C2-B41664088E4C}">
          <x14:formula1>
            <xm:f>'Data Validation'!$A$2:$A$21</xm:f>
          </x14:formula1>
          <xm:sqref>J50</xm:sqref>
        </x14:dataValidation>
        <x14:dataValidation type="list" allowBlank="1" showInputMessage="1" showErrorMessage="1" xr:uid="{196E49CA-317F-4157-8932-B661C7920A14}">
          <x14:formula1>
            <xm:f>'Data Validation'!$E$76:$E$79</xm:f>
          </x14:formula1>
          <xm:sqref>J55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339966"/>
    <pageSetUpPr fitToPage="1"/>
  </sheetPr>
  <dimension ref="A1:J20"/>
  <sheetViews>
    <sheetView showGridLines="0" zoomScaleNormal="100" workbookViewId="0">
      <pane ySplit="2" topLeftCell="A3" activePane="bottomLeft" state="frozen"/>
      <selection pane="bottomLeft" activeCell="F5" sqref="F5"/>
    </sheetView>
  </sheetViews>
  <sheetFormatPr defaultColWidth="9.1796875" defaultRowHeight="12.5" x14ac:dyDescent="0.25"/>
  <cols>
    <col min="1" max="3" width="3.1796875" customWidth="1"/>
    <col min="4" max="4" width="20" customWidth="1"/>
    <col min="5" max="5" width="18.1796875" customWidth="1"/>
    <col min="6" max="6" width="13.54296875" style="123" customWidth="1"/>
    <col min="7" max="7" width="17.7265625" style="123" customWidth="1"/>
    <col min="8" max="8" width="18" style="123" customWidth="1"/>
    <col min="9" max="9" width="75.7265625" customWidth="1"/>
    <col min="10" max="10" width="3.453125" customWidth="1"/>
  </cols>
  <sheetData>
    <row r="1" spans="1:10" ht="40.15" customHeight="1" x14ac:dyDescent="0.25">
      <c r="A1" s="651" t="s">
        <v>286</v>
      </c>
      <c r="B1" s="651"/>
      <c r="C1" s="651"/>
      <c r="D1" s="651"/>
      <c r="E1" s="651"/>
      <c r="F1" s="651"/>
      <c r="G1" s="651"/>
      <c r="H1" s="651"/>
      <c r="I1" s="156" t="s">
        <v>460</v>
      </c>
    </row>
    <row r="2" spans="1:10" s="541" customFormat="1" ht="20" x14ac:dyDescent="0.25">
      <c r="A2" s="540" t="s">
        <v>573</v>
      </c>
      <c r="E2" s="533">
        <f>Gen!E11</f>
        <v>0</v>
      </c>
      <c r="F2" s="542"/>
      <c r="I2" s="543"/>
    </row>
    <row r="3" spans="1:10" s="2" customFormat="1" ht="15.5" x14ac:dyDescent="0.35">
      <c r="A3" s="58"/>
      <c r="B3" s="420" t="s">
        <v>563</v>
      </c>
      <c r="E3" s="58"/>
      <c r="F3" s="128"/>
      <c r="I3" s="39"/>
    </row>
    <row r="4" spans="1:10" s="129" customFormat="1" ht="42.75" customHeight="1" x14ac:dyDescent="0.3">
      <c r="A4" s="271"/>
      <c r="B4" s="857" t="s">
        <v>287</v>
      </c>
      <c r="C4" s="857"/>
      <c r="D4" s="857"/>
      <c r="E4" s="272" t="s">
        <v>433</v>
      </c>
      <c r="F4" s="273" t="s">
        <v>358</v>
      </c>
      <c r="G4" s="274" t="s">
        <v>357</v>
      </c>
      <c r="H4" s="274" t="s">
        <v>288</v>
      </c>
      <c r="I4" s="273"/>
      <c r="J4" s="275"/>
    </row>
    <row r="5" spans="1:10" x14ac:dyDescent="0.25">
      <c r="A5" s="178"/>
      <c r="B5" s="36" t="s">
        <v>9</v>
      </c>
      <c r="C5" s="72" t="s">
        <v>32</v>
      </c>
      <c r="D5" s="76"/>
      <c r="E5" s="277">
        <v>1000000</v>
      </c>
      <c r="F5" s="50"/>
      <c r="G5" s="62"/>
      <c r="H5" s="98">
        <f>IF(G5="",E5,E5+G5)</f>
        <v>1000000</v>
      </c>
      <c r="I5" s="183"/>
      <c r="J5" s="180"/>
    </row>
    <row r="6" spans="1:10" x14ac:dyDescent="0.25">
      <c r="A6" s="178"/>
      <c r="B6" s="37" t="s">
        <v>10</v>
      </c>
      <c r="C6" s="3" t="s">
        <v>33</v>
      </c>
      <c r="D6" s="77"/>
      <c r="E6" s="277">
        <v>1000000</v>
      </c>
      <c r="F6" s="50"/>
      <c r="G6" s="62"/>
      <c r="H6" s="98">
        <f t="shared" ref="H6:H7" si="0">IF(G6="",E6,E6+G6)</f>
        <v>1000000</v>
      </c>
      <c r="I6" s="179"/>
      <c r="J6" s="180"/>
    </row>
    <row r="7" spans="1:10" x14ac:dyDescent="0.25">
      <c r="A7" s="178"/>
      <c r="B7" s="38" t="s">
        <v>11</v>
      </c>
      <c r="C7" s="95" t="s">
        <v>289</v>
      </c>
      <c r="D7" s="78"/>
      <c r="E7" s="277">
        <v>1000000</v>
      </c>
      <c r="F7" s="50"/>
      <c r="G7" s="62"/>
      <c r="H7" s="98">
        <f t="shared" si="0"/>
        <v>1000000</v>
      </c>
      <c r="I7" s="179"/>
      <c r="J7" s="180"/>
    </row>
    <row r="8" spans="1:10" x14ac:dyDescent="0.25">
      <c r="A8" s="199"/>
      <c r="B8" s="200"/>
      <c r="C8" s="200"/>
      <c r="D8" s="200"/>
      <c r="E8" s="200"/>
      <c r="F8" s="276"/>
      <c r="G8" s="276"/>
      <c r="H8" s="276"/>
      <c r="I8" s="200"/>
      <c r="J8" s="201"/>
    </row>
    <row r="9" spans="1:10" ht="13" x14ac:dyDescent="0.3">
      <c r="A9" s="226"/>
      <c r="B9" s="552" t="s">
        <v>290</v>
      </c>
      <c r="D9" s="65" t="s">
        <v>291</v>
      </c>
      <c r="E9" s="130"/>
      <c r="J9" s="77"/>
    </row>
    <row r="10" spans="1:10" ht="13" x14ac:dyDescent="0.3">
      <c r="A10" s="553"/>
      <c r="B10" s="74"/>
      <c r="C10" s="74"/>
      <c r="D10" s="554" t="s">
        <v>517</v>
      </c>
      <c r="E10" s="95"/>
      <c r="F10" s="555"/>
      <c r="G10" s="555"/>
      <c r="H10" s="555"/>
      <c r="I10" s="74"/>
      <c r="J10" s="78"/>
    </row>
    <row r="11" spans="1:10" ht="13" x14ac:dyDescent="0.3">
      <c r="D11" s="131"/>
      <c r="E11" s="131"/>
      <c r="F11" s="131"/>
    </row>
    <row r="18" spans="4:6" x14ac:dyDescent="0.25">
      <c r="D18" s="130"/>
      <c r="E18" s="130"/>
    </row>
    <row r="19" spans="4:6" x14ac:dyDescent="0.25">
      <c r="D19" s="3"/>
      <c r="E19" s="3"/>
    </row>
    <row r="20" spans="4:6" ht="13" x14ac:dyDescent="0.3">
      <c r="D20" s="131"/>
      <c r="E20" s="131"/>
      <c r="F20" s="131"/>
    </row>
  </sheetData>
  <sheetProtection selectLockedCells="1"/>
  <mergeCells count="2">
    <mergeCell ref="B4:D4"/>
    <mergeCell ref="A1:H1"/>
  </mergeCells>
  <phoneticPr fontId="8" type="noConversion"/>
  <conditionalFormatting sqref="F5:F7">
    <cfRule type="containsBlanks" dxfId="11" priority="21">
      <formula>LEN(TRIM(F5))=0</formula>
    </cfRule>
  </conditionalFormatting>
  <conditionalFormatting sqref="F5:F7">
    <cfRule type="containsText" dxfId="10" priority="19" operator="containsText" text="Y">
      <formula>NOT(ISERROR(SEARCH("Y",F5)))</formula>
    </cfRule>
    <cfRule type="containsText" dxfId="9" priority="20" operator="containsText" text="N">
      <formula>NOT(ISERROR(SEARCH("N",F5)))</formula>
    </cfRule>
  </conditionalFormatting>
  <conditionalFormatting sqref="G5:G7">
    <cfRule type="expression" dxfId="8" priority="4">
      <formula>IF($F5="N",TRUE,FALSE)</formula>
    </cfRule>
    <cfRule type="expression" dxfId="7" priority="5">
      <formula>IF($F5="",TRUE,FALSE)</formula>
    </cfRule>
    <cfRule type="expression" dxfId="6" priority="6">
      <formula>IF($F5="y",TRUE,FALSE)</formula>
    </cfRule>
  </conditionalFormatting>
  <conditionalFormatting sqref="G5">
    <cfRule type="notContainsBlanks" priority="3">
      <formula>LEN(TRIM(G5))&gt;0</formula>
    </cfRule>
  </conditionalFormatting>
  <pageMargins left="0.17645833333333333" right="0.5" top="0.16576388888888888" bottom="0.5" header="0.5" footer="0.5"/>
  <pageSetup scale="76" fitToHeight="0"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2" id="{F07338B3-32A9-47FB-8BB7-8049B6745CF5}">
            <xm:f>Gen!$E$52='Data Validation'!$I$5</xm:f>
            <x14:dxf>
              <font>
                <color theme="0" tint="-4.9989318521683403E-2"/>
              </font>
              <fill>
                <patternFill>
                  <bgColor theme="0" tint="-4.9989318521683403E-2"/>
                </patternFill>
              </fill>
              <border>
                <left/>
                <right/>
                <top/>
                <bottom/>
                <vertical/>
                <horizontal/>
              </border>
            </x14:dxf>
          </x14:cfRule>
          <xm:sqref>A4:J10</xm:sqref>
        </x14:conditionalFormatting>
        <x14:conditionalFormatting xmlns:xm="http://schemas.microsoft.com/office/excel/2006/main">
          <x14:cfRule type="expression" priority="1" id="{D7853285-5D07-40A1-8E3C-F6A4E16BADD4}">
            <xm:f>Gen!$E$52='Data Validation'!$I$5</xm:f>
            <x14:dxf>
              <font>
                <color theme="1"/>
              </font>
            </x14:dxf>
          </x14:cfRule>
          <xm:sqref>B3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BD57D7B4-D249-4995-8A16-5B636CF989A5}">
          <x14:formula1>
            <xm:f>'Data Validation'!$I$3:$I$5</xm:f>
          </x14:formula1>
          <xm:sqref>F5:F7</xm:sqref>
        </x14:dataValidation>
        <x14:dataValidation type="list" allowBlank="1" showInputMessage="1" showErrorMessage="1" xr:uid="{1BCA904B-0A44-4237-8A0A-8784FA21DD32}">
          <x14:formula1>
            <xm:f>'Data Validation'!$O$14:$O$22</xm:f>
          </x14:formula1>
          <xm:sqref>G5:G7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3F3DC-071F-42E9-9323-B096EC432A5D}">
  <sheetPr codeName="Sheet16">
    <tabColor theme="1"/>
  </sheetPr>
  <dimension ref="A2:O83"/>
  <sheetViews>
    <sheetView workbookViewId="0">
      <selection activeCell="G36" sqref="G36"/>
    </sheetView>
  </sheetViews>
  <sheetFormatPr defaultRowHeight="12.5" x14ac:dyDescent="0.25"/>
  <cols>
    <col min="3" max="3" width="26.81640625" bestFit="1" customWidth="1"/>
    <col min="4" max="4" width="10.1796875" customWidth="1"/>
    <col min="5" max="5" width="25.54296875" customWidth="1"/>
    <col min="6" max="6" width="7" customWidth="1"/>
    <col min="7" max="7" width="25.1796875" bestFit="1" customWidth="1"/>
    <col min="9" max="9" width="26.81640625" bestFit="1" customWidth="1"/>
    <col min="11" max="11" width="25.453125" bestFit="1" customWidth="1"/>
    <col min="13" max="13" width="29.1796875" bestFit="1" customWidth="1"/>
    <col min="14" max="14" width="5.1796875" customWidth="1"/>
    <col min="15" max="15" width="23.54296875" customWidth="1"/>
  </cols>
  <sheetData>
    <row r="2" spans="1:15" ht="12.75" customHeight="1" x14ac:dyDescent="0.25">
      <c r="C2" s="15" t="s">
        <v>318</v>
      </c>
      <c r="D2" s="858" t="s">
        <v>513</v>
      </c>
      <c r="E2" s="859"/>
      <c r="I2" s="3" t="s">
        <v>315</v>
      </c>
      <c r="K2" s="3" t="s">
        <v>376</v>
      </c>
      <c r="L2" s="3" t="s">
        <v>352</v>
      </c>
      <c r="M2" t="s">
        <v>351</v>
      </c>
    </row>
    <row r="3" spans="1:15" ht="15.75" customHeight="1" x14ac:dyDescent="0.25">
      <c r="A3">
        <v>2023</v>
      </c>
      <c r="C3" s="15" t="s">
        <v>333</v>
      </c>
      <c r="D3" s="8"/>
      <c r="K3" s="51" t="s">
        <v>366</v>
      </c>
    </row>
    <row r="4" spans="1:15" ht="13" x14ac:dyDescent="0.3">
      <c r="A4">
        <v>2022</v>
      </c>
      <c r="I4" s="1" t="s">
        <v>512</v>
      </c>
    </row>
    <row r="5" spans="1:15" ht="13" x14ac:dyDescent="0.3">
      <c r="A5">
        <v>2021</v>
      </c>
      <c r="H5" s="3" t="s">
        <v>329</v>
      </c>
      <c r="I5" s="1" t="s">
        <v>513</v>
      </c>
      <c r="J5" s="3" t="s">
        <v>432</v>
      </c>
      <c r="K5" s="51" t="s">
        <v>431</v>
      </c>
    </row>
    <row r="6" spans="1:15" ht="14.5" x14ac:dyDescent="0.35">
      <c r="A6">
        <v>2020</v>
      </c>
      <c r="C6" s="3" t="s">
        <v>321</v>
      </c>
      <c r="I6" s="3"/>
      <c r="K6" s="171" t="s">
        <v>404</v>
      </c>
    </row>
    <row r="7" spans="1:15" x14ac:dyDescent="0.25">
      <c r="A7">
        <v>2019</v>
      </c>
      <c r="C7" s="3" t="s">
        <v>322</v>
      </c>
      <c r="E7" s="3" t="s">
        <v>324</v>
      </c>
      <c r="I7" t="s">
        <v>316</v>
      </c>
      <c r="K7" s="11"/>
    </row>
    <row r="8" spans="1:15" x14ac:dyDescent="0.25">
      <c r="A8">
        <v>2018</v>
      </c>
      <c r="C8" s="3" t="s">
        <v>238</v>
      </c>
      <c r="E8" s="3" t="s">
        <v>320</v>
      </c>
      <c r="I8" t="s">
        <v>317</v>
      </c>
      <c r="K8" s="10" t="s">
        <v>488</v>
      </c>
    </row>
    <row r="9" spans="1:15" x14ac:dyDescent="0.25">
      <c r="A9">
        <v>2017</v>
      </c>
      <c r="C9" s="3" t="s">
        <v>323</v>
      </c>
      <c r="E9" s="3" t="s">
        <v>324</v>
      </c>
      <c r="I9" s="3"/>
      <c r="K9" s="10" t="s">
        <v>489</v>
      </c>
    </row>
    <row r="10" spans="1:15" x14ac:dyDescent="0.25">
      <c r="A10">
        <v>2016</v>
      </c>
      <c r="C10" s="3" t="s">
        <v>325</v>
      </c>
      <c r="E10" s="3" t="s">
        <v>326</v>
      </c>
      <c r="K10" s="10" t="s">
        <v>490</v>
      </c>
    </row>
    <row r="11" spans="1:15" ht="18" x14ac:dyDescent="0.4">
      <c r="A11">
        <v>2015</v>
      </c>
      <c r="C11" s="93" t="s">
        <v>505</v>
      </c>
      <c r="I11" s="3" t="s">
        <v>390</v>
      </c>
      <c r="K11" s="11" t="s">
        <v>391</v>
      </c>
    </row>
    <row r="12" spans="1:15" ht="14.5" x14ac:dyDescent="0.35">
      <c r="A12">
        <v>2014</v>
      </c>
      <c r="C12" s="3" t="s">
        <v>506</v>
      </c>
      <c r="G12" s="171" t="s">
        <v>386</v>
      </c>
      <c r="I12" s="171" t="s">
        <v>29</v>
      </c>
      <c r="K12" s="11" t="s">
        <v>392</v>
      </c>
      <c r="O12" s="172" t="s">
        <v>53</v>
      </c>
    </row>
    <row r="13" spans="1:15" ht="14.5" x14ac:dyDescent="0.35">
      <c r="A13">
        <v>2013</v>
      </c>
      <c r="C13" s="3" t="s">
        <v>507</v>
      </c>
      <c r="G13" s="11"/>
      <c r="I13" s="11"/>
      <c r="K13" s="11" t="s">
        <v>393</v>
      </c>
      <c r="M13" s="171" t="s">
        <v>405</v>
      </c>
      <c r="O13" s="170"/>
    </row>
    <row r="14" spans="1:15" x14ac:dyDescent="0.25">
      <c r="A14">
        <v>2012</v>
      </c>
      <c r="C14" s="3" t="s">
        <v>508</v>
      </c>
      <c r="G14" s="10" t="s">
        <v>387</v>
      </c>
      <c r="I14" s="168">
        <v>10000</v>
      </c>
      <c r="K14" s="11" t="s">
        <v>394</v>
      </c>
      <c r="M14" s="11"/>
      <c r="O14" s="11">
        <v>1000000</v>
      </c>
    </row>
    <row r="15" spans="1:15" x14ac:dyDescent="0.25">
      <c r="A15">
        <v>2011</v>
      </c>
      <c r="C15" s="3" t="s">
        <v>509</v>
      </c>
      <c r="G15" s="10" t="s">
        <v>388</v>
      </c>
      <c r="I15" s="168">
        <v>20000</v>
      </c>
      <c r="K15" s="11" t="s">
        <v>395</v>
      </c>
      <c r="M15" s="11">
        <v>1000000</v>
      </c>
      <c r="O15" s="11">
        <v>2000000</v>
      </c>
    </row>
    <row r="16" spans="1:15" ht="15.5" x14ac:dyDescent="0.35">
      <c r="A16">
        <v>2010</v>
      </c>
      <c r="C16" s="2" t="s">
        <v>2</v>
      </c>
      <c r="G16" s="10" t="s">
        <v>389</v>
      </c>
      <c r="I16" s="168">
        <v>30000</v>
      </c>
      <c r="K16" s="11" t="s">
        <v>396</v>
      </c>
      <c r="M16" s="11">
        <v>2000000</v>
      </c>
      <c r="O16" s="11">
        <v>3000000</v>
      </c>
    </row>
    <row r="17" spans="1:15" ht="14.5" x14ac:dyDescent="0.35">
      <c r="A17">
        <v>2009</v>
      </c>
      <c r="C17" s="171" t="s">
        <v>28</v>
      </c>
      <c r="G17" s="5" t="s">
        <v>410</v>
      </c>
      <c r="I17" s="168">
        <v>40000</v>
      </c>
      <c r="K17" s="11" t="s">
        <v>397</v>
      </c>
      <c r="M17" s="11"/>
      <c r="O17" s="11">
        <v>4000000</v>
      </c>
    </row>
    <row r="18" spans="1:15" x14ac:dyDescent="0.25">
      <c r="A18">
        <v>2008</v>
      </c>
      <c r="C18" s="11"/>
      <c r="E18" s="3" t="s">
        <v>349</v>
      </c>
      <c r="I18" s="168">
        <v>50000</v>
      </c>
      <c r="K18" s="11" t="s">
        <v>398</v>
      </c>
      <c r="M18" s="10" t="s">
        <v>33</v>
      </c>
      <c r="O18" s="11">
        <v>5000000</v>
      </c>
    </row>
    <row r="19" spans="1:15" x14ac:dyDescent="0.25">
      <c r="A19">
        <v>2007</v>
      </c>
      <c r="C19" s="13">
        <v>0.01</v>
      </c>
      <c r="E19" s="3" t="s">
        <v>350</v>
      </c>
      <c r="I19" s="168">
        <v>60000</v>
      </c>
      <c r="K19" s="11" t="s">
        <v>399</v>
      </c>
      <c r="M19" s="11"/>
      <c r="O19" s="11">
        <v>6000000</v>
      </c>
    </row>
    <row r="20" spans="1:15" x14ac:dyDescent="0.25">
      <c r="A20">
        <v>2006</v>
      </c>
      <c r="C20" s="13">
        <v>0.02</v>
      </c>
      <c r="I20" s="168">
        <v>70000</v>
      </c>
      <c r="K20" s="11" t="s">
        <v>400</v>
      </c>
      <c r="M20" s="10" t="s">
        <v>43</v>
      </c>
      <c r="O20" s="11">
        <v>7000000</v>
      </c>
    </row>
    <row r="21" spans="1:15" x14ac:dyDescent="0.25">
      <c r="A21">
        <v>2005</v>
      </c>
      <c r="C21" s="13">
        <v>0.03</v>
      </c>
      <c r="I21" s="168">
        <v>80000</v>
      </c>
      <c r="K21" s="11" t="s">
        <v>401</v>
      </c>
      <c r="M21" s="11">
        <v>500000</v>
      </c>
      <c r="O21" s="11">
        <v>8000000</v>
      </c>
    </row>
    <row r="22" spans="1:15" x14ac:dyDescent="0.25">
      <c r="C22" s="13">
        <v>0.04</v>
      </c>
      <c r="I22" s="168">
        <v>90000</v>
      </c>
      <c r="K22" s="11" t="s">
        <v>402</v>
      </c>
      <c r="M22" s="12">
        <v>1000000</v>
      </c>
      <c r="O22" s="12">
        <v>9000000</v>
      </c>
    </row>
    <row r="23" spans="1:15" x14ac:dyDescent="0.25">
      <c r="C23" s="14">
        <v>0.05</v>
      </c>
      <c r="I23" s="169">
        <v>100000</v>
      </c>
      <c r="K23" s="12" t="s">
        <v>403</v>
      </c>
    </row>
    <row r="24" spans="1:15" ht="14.5" x14ac:dyDescent="0.35">
      <c r="O24" s="171" t="s">
        <v>421</v>
      </c>
    </row>
    <row r="25" spans="1:15" ht="14.5" x14ac:dyDescent="0.35">
      <c r="C25" t="s">
        <v>3</v>
      </c>
      <c r="E25" s="171" t="s">
        <v>146</v>
      </c>
      <c r="G25" s="171" t="s">
        <v>147</v>
      </c>
      <c r="I25" s="171" t="s">
        <v>148</v>
      </c>
      <c r="K25" s="171" t="s">
        <v>149</v>
      </c>
      <c r="M25" s="171" t="s">
        <v>150</v>
      </c>
      <c r="O25" s="11"/>
    </row>
    <row r="26" spans="1:15" x14ac:dyDescent="0.25">
      <c r="E26" s="11"/>
      <c r="G26" s="11"/>
      <c r="I26" s="11"/>
      <c r="K26" s="11"/>
      <c r="M26" s="11"/>
      <c r="O26" s="11">
        <v>0</v>
      </c>
    </row>
    <row r="27" spans="1:15" x14ac:dyDescent="0.25">
      <c r="E27" s="10"/>
      <c r="G27" s="11">
        <v>0</v>
      </c>
      <c r="I27" s="10" t="s">
        <v>331</v>
      </c>
      <c r="K27" s="10" t="s">
        <v>319</v>
      </c>
      <c r="M27" s="16">
        <v>250</v>
      </c>
      <c r="O27" s="11">
        <v>250</v>
      </c>
    </row>
    <row r="28" spans="1:15" x14ac:dyDescent="0.25">
      <c r="E28" s="10" t="s">
        <v>330</v>
      </c>
      <c r="G28" s="10" t="s">
        <v>319</v>
      </c>
      <c r="I28" s="5" t="s">
        <v>332</v>
      </c>
      <c r="K28" s="11">
        <v>50000</v>
      </c>
      <c r="M28" s="11">
        <v>500</v>
      </c>
      <c r="O28" s="11">
        <v>500</v>
      </c>
    </row>
    <row r="29" spans="1:15" x14ac:dyDescent="0.25">
      <c r="E29" s="11">
        <v>500000</v>
      </c>
      <c r="G29" s="11">
        <v>1000</v>
      </c>
      <c r="K29" s="12">
        <v>100000</v>
      </c>
      <c r="M29" s="11">
        <v>1000</v>
      </c>
      <c r="O29" s="11">
        <v>1000</v>
      </c>
    </row>
    <row r="30" spans="1:15" x14ac:dyDescent="0.25">
      <c r="E30" s="12">
        <v>1000000</v>
      </c>
      <c r="G30" s="12">
        <v>2500</v>
      </c>
      <c r="M30" s="12">
        <v>2500</v>
      </c>
      <c r="O30" s="11">
        <v>2000</v>
      </c>
    </row>
    <row r="31" spans="1:15" x14ac:dyDescent="0.25">
      <c r="G31" s="12">
        <v>5000</v>
      </c>
      <c r="O31" s="11">
        <v>2500</v>
      </c>
    </row>
    <row r="32" spans="1:15" x14ac:dyDescent="0.25">
      <c r="O32" s="11">
        <v>5000</v>
      </c>
    </row>
    <row r="33" spans="2:15" x14ac:dyDescent="0.25">
      <c r="O33" s="11">
        <v>10000</v>
      </c>
    </row>
    <row r="34" spans="2:15" ht="15.5" x14ac:dyDescent="0.35">
      <c r="C34" s="2" t="s">
        <v>35</v>
      </c>
      <c r="O34" s="11">
        <v>25000</v>
      </c>
    </row>
    <row r="35" spans="2:15" x14ac:dyDescent="0.25">
      <c r="O35" s="12">
        <v>50000</v>
      </c>
    </row>
    <row r="36" spans="2:15" ht="29" x14ac:dyDescent="0.35">
      <c r="B36">
        <v>1</v>
      </c>
      <c r="C36" s="173" t="s">
        <v>162</v>
      </c>
      <c r="E36" s="171" t="s">
        <v>334</v>
      </c>
      <c r="G36" s="171" t="s">
        <v>27</v>
      </c>
      <c r="I36" s="171" t="s">
        <v>28</v>
      </c>
      <c r="K36" s="172" t="s">
        <v>2</v>
      </c>
    </row>
    <row r="37" spans="2:15" ht="14.5" x14ac:dyDescent="0.35">
      <c r="C37" s="17"/>
      <c r="E37" s="11"/>
      <c r="G37" s="11"/>
      <c r="I37" s="63"/>
      <c r="K37" s="10" t="s">
        <v>406</v>
      </c>
      <c r="M37" s="171" t="s">
        <v>407</v>
      </c>
    </row>
    <row r="38" spans="2:15" x14ac:dyDescent="0.25">
      <c r="C38" s="17">
        <v>1</v>
      </c>
      <c r="E38" s="10" t="s">
        <v>335</v>
      </c>
      <c r="G38" s="18">
        <v>10000</v>
      </c>
      <c r="I38" s="11">
        <v>1000</v>
      </c>
      <c r="K38" s="11"/>
      <c r="M38" s="11"/>
    </row>
    <row r="39" spans="2:15" x14ac:dyDescent="0.25">
      <c r="C39" s="17">
        <v>2</v>
      </c>
      <c r="E39" s="10" t="s">
        <v>336</v>
      </c>
      <c r="G39" s="18">
        <v>20000</v>
      </c>
      <c r="I39" s="11">
        <v>2500</v>
      </c>
      <c r="K39" s="11">
        <v>0</v>
      </c>
      <c r="M39" s="11">
        <v>1000000</v>
      </c>
    </row>
    <row r="40" spans="2:15" x14ac:dyDescent="0.25">
      <c r="C40" s="17">
        <v>3</v>
      </c>
      <c r="E40" s="10" t="s">
        <v>337</v>
      </c>
      <c r="G40" s="18">
        <v>25000</v>
      </c>
      <c r="I40" s="11">
        <v>10000</v>
      </c>
      <c r="K40" s="11">
        <v>250000</v>
      </c>
      <c r="M40" s="11">
        <v>2000000</v>
      </c>
    </row>
    <row r="41" spans="2:15" x14ac:dyDescent="0.25">
      <c r="C41" s="17">
        <v>4</v>
      </c>
      <c r="E41" s="10" t="s">
        <v>338</v>
      </c>
      <c r="G41" s="18">
        <v>50000</v>
      </c>
      <c r="I41" s="12">
        <v>25000</v>
      </c>
      <c r="K41" s="11">
        <v>500000</v>
      </c>
      <c r="M41" s="10" t="s">
        <v>319</v>
      </c>
    </row>
    <row r="42" spans="2:15" x14ac:dyDescent="0.25">
      <c r="C42" s="61" t="s">
        <v>423</v>
      </c>
      <c r="E42" s="5" t="s">
        <v>339</v>
      </c>
      <c r="G42" s="18">
        <v>75000</v>
      </c>
      <c r="K42" s="11">
        <v>1000000</v>
      </c>
      <c r="M42" s="11"/>
    </row>
    <row r="43" spans="2:15" x14ac:dyDescent="0.25">
      <c r="G43" s="18">
        <v>100000</v>
      </c>
      <c r="K43" s="12">
        <v>2000000</v>
      </c>
      <c r="M43" s="11"/>
    </row>
    <row r="44" spans="2:15" x14ac:dyDescent="0.25">
      <c r="G44" s="18">
        <v>250000</v>
      </c>
      <c r="M44" s="10" t="s">
        <v>28</v>
      </c>
    </row>
    <row r="45" spans="2:15" x14ac:dyDescent="0.25">
      <c r="G45" s="19">
        <v>500000</v>
      </c>
      <c r="M45" s="11"/>
    </row>
    <row r="46" spans="2:15" x14ac:dyDescent="0.25">
      <c r="M46" s="11">
        <v>100000</v>
      </c>
    </row>
    <row r="47" spans="2:15" x14ac:dyDescent="0.25">
      <c r="M47" s="5" t="s">
        <v>319</v>
      </c>
    </row>
    <row r="49" spans="3:9" ht="15.5" x14ac:dyDescent="0.35">
      <c r="C49" s="2" t="s">
        <v>32</v>
      </c>
    </row>
    <row r="50" spans="3:9" ht="14.5" x14ac:dyDescent="0.35">
      <c r="C50" s="171" t="s">
        <v>28</v>
      </c>
      <c r="E50" s="171" t="s">
        <v>95</v>
      </c>
      <c r="I50" s="171" t="s">
        <v>426</v>
      </c>
    </row>
    <row r="51" spans="3:9" x14ac:dyDescent="0.25">
      <c r="C51" s="11"/>
      <c r="E51" s="11"/>
      <c r="I51" s="11"/>
    </row>
    <row r="52" spans="3:9" x14ac:dyDescent="0.25">
      <c r="C52" s="11">
        <v>0</v>
      </c>
      <c r="E52" s="11">
        <v>0</v>
      </c>
      <c r="I52" s="10" t="s">
        <v>512</v>
      </c>
    </row>
    <row r="53" spans="3:9" x14ac:dyDescent="0.25">
      <c r="C53" s="11">
        <v>1000</v>
      </c>
      <c r="E53" s="11">
        <v>500</v>
      </c>
      <c r="I53" s="5" t="s">
        <v>469</v>
      </c>
    </row>
    <row r="54" spans="3:9" x14ac:dyDescent="0.25">
      <c r="C54" s="11">
        <v>2500</v>
      </c>
      <c r="E54" s="11">
        <v>1000</v>
      </c>
    </row>
    <row r="55" spans="3:9" x14ac:dyDescent="0.25">
      <c r="C55" s="11">
        <v>10000</v>
      </c>
      <c r="E55" s="11">
        <v>2000</v>
      </c>
    </row>
    <row r="56" spans="3:9" x14ac:dyDescent="0.25">
      <c r="C56" s="11">
        <v>25000</v>
      </c>
      <c r="E56" s="11">
        <v>2500</v>
      </c>
    </row>
    <row r="57" spans="3:9" x14ac:dyDescent="0.25">
      <c r="C57" s="12">
        <v>50000</v>
      </c>
      <c r="E57" s="12">
        <v>5000</v>
      </c>
    </row>
    <row r="58" spans="3:9" x14ac:dyDescent="0.25">
      <c r="C58" s="3" t="s">
        <v>339</v>
      </c>
      <c r="E58" s="3" t="s">
        <v>339</v>
      </c>
    </row>
    <row r="60" spans="3:9" ht="15.5" x14ac:dyDescent="0.35">
      <c r="C60" s="2" t="s">
        <v>231</v>
      </c>
    </row>
    <row r="61" spans="3:9" ht="14.5" x14ac:dyDescent="0.35">
      <c r="C61" s="9"/>
      <c r="E61" s="171" t="s">
        <v>254</v>
      </c>
      <c r="I61" s="171" t="s">
        <v>36</v>
      </c>
    </row>
    <row r="62" spans="3:9" x14ac:dyDescent="0.25">
      <c r="C62" s="11"/>
      <c r="E62" s="11"/>
      <c r="I62" s="11"/>
    </row>
    <row r="63" spans="3:9" x14ac:dyDescent="0.25">
      <c r="C63" s="11" t="s">
        <v>241</v>
      </c>
      <c r="E63" s="10" t="s">
        <v>481</v>
      </c>
      <c r="I63" s="10" t="s">
        <v>441</v>
      </c>
    </row>
    <row r="64" spans="3:9" x14ac:dyDescent="0.25">
      <c r="C64" s="11" t="s">
        <v>242</v>
      </c>
      <c r="E64" s="10" t="s">
        <v>482</v>
      </c>
      <c r="I64" s="10" t="s">
        <v>442</v>
      </c>
    </row>
    <row r="65" spans="3:9" x14ac:dyDescent="0.25">
      <c r="C65" s="10" t="s">
        <v>367</v>
      </c>
      <c r="E65" s="10" t="s">
        <v>483</v>
      </c>
      <c r="I65" s="5" t="s">
        <v>513</v>
      </c>
    </row>
    <row r="66" spans="3:9" x14ac:dyDescent="0.25">
      <c r="C66" s="10" t="s">
        <v>368</v>
      </c>
      <c r="E66" s="5" t="s">
        <v>484</v>
      </c>
    </row>
    <row r="67" spans="3:9" x14ac:dyDescent="0.25">
      <c r="C67" s="12" t="s">
        <v>243</v>
      </c>
      <c r="E67" s="3"/>
    </row>
    <row r="70" spans="3:9" ht="15.5" x14ac:dyDescent="0.35">
      <c r="C70" s="2" t="s">
        <v>375</v>
      </c>
    </row>
    <row r="71" spans="3:9" x14ac:dyDescent="0.25">
      <c r="C71" t="s">
        <v>205</v>
      </c>
    </row>
    <row r="73" spans="3:9" x14ac:dyDescent="0.25">
      <c r="C73" s="3" t="s">
        <v>557</v>
      </c>
    </row>
    <row r="74" spans="3:9" x14ac:dyDescent="0.25">
      <c r="C74" s="3" t="s">
        <v>558</v>
      </c>
    </row>
    <row r="76" spans="3:9" ht="14.5" x14ac:dyDescent="0.35">
      <c r="C76" s="171" t="s">
        <v>28</v>
      </c>
    </row>
    <row r="77" spans="3:9" x14ac:dyDescent="0.25">
      <c r="C77" s="11"/>
      <c r="E77" s="3" t="s">
        <v>569</v>
      </c>
    </row>
    <row r="78" spans="3:9" x14ac:dyDescent="0.25">
      <c r="C78" s="11"/>
      <c r="E78" s="3" t="s">
        <v>570</v>
      </c>
    </row>
    <row r="79" spans="3:9" x14ac:dyDescent="0.25">
      <c r="C79" s="11">
        <v>2500</v>
      </c>
      <c r="E79" s="3" t="s">
        <v>571</v>
      </c>
    </row>
    <row r="80" spans="3:9" x14ac:dyDescent="0.25">
      <c r="C80" s="11">
        <v>5000</v>
      </c>
    </row>
    <row r="81" spans="3:3" x14ac:dyDescent="0.25">
      <c r="C81" s="11">
        <v>10000</v>
      </c>
    </row>
    <row r="82" spans="3:3" x14ac:dyDescent="0.25">
      <c r="C82" s="11">
        <v>25000</v>
      </c>
    </row>
    <row r="83" spans="3:3" x14ac:dyDescent="0.25">
      <c r="C83" s="12">
        <v>50000</v>
      </c>
    </row>
  </sheetData>
  <mergeCells count="1">
    <mergeCell ref="D2:E2"/>
  </mergeCells>
  <phoneticPr fontId="8" type="noConversion"/>
  <conditionalFormatting sqref="D2">
    <cfRule type="containsBlanks" dxfId="3" priority="8">
      <formula>LEN(TRIM(D2))=0</formula>
    </cfRule>
  </conditionalFormatting>
  <conditionalFormatting sqref="D2:E2 D3">
    <cfRule type="containsText" dxfId="2" priority="6" operator="containsText" text="Y">
      <formula>NOT(ISERROR(SEARCH("Y",D2)))</formula>
    </cfRule>
    <cfRule type="containsText" dxfId="1" priority="7" operator="containsText" text="N">
      <formula>NOT(ISERROR(SEARCH("N",D2)))</formula>
    </cfRule>
  </conditionalFormatting>
  <conditionalFormatting sqref="D3">
    <cfRule type="containsBlanks" dxfId="0" priority="3">
      <formula>LEN(TRIM(D3))=0</formula>
    </cfRule>
  </conditionalFormatting>
  <dataValidations count="1">
    <dataValidation type="list" allowBlank="1" showInputMessage="1" showErrorMessage="1" sqref="D2:D3" xr:uid="{0A05E4AE-B7B3-436E-9788-FE9FD3A70120}">
      <formula1>$I$3:$I$5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pageSetUpPr fitToPage="1"/>
  </sheetPr>
  <dimension ref="A1:R74"/>
  <sheetViews>
    <sheetView showGridLines="0" showRuler="0" zoomScaleNormal="100" workbookViewId="0">
      <pane ySplit="3" topLeftCell="A4" activePane="bottomLeft" state="frozen"/>
      <selection pane="bottomLeft" activeCell="E50" sqref="E50:F50"/>
    </sheetView>
  </sheetViews>
  <sheetFormatPr defaultColWidth="8.7265625" defaultRowHeight="12.5" x14ac:dyDescent="0.25"/>
  <cols>
    <col min="1" max="1" width="2.54296875" customWidth="1"/>
    <col min="2" max="2" width="3.7265625" customWidth="1"/>
    <col min="3" max="3" width="3.1796875" customWidth="1"/>
    <col min="4" max="4" width="18.1796875" customWidth="1"/>
    <col min="5" max="5" width="10.54296875" customWidth="1"/>
    <col min="6" max="6" width="11.26953125" customWidth="1"/>
    <col min="7" max="7" width="9.7265625" customWidth="1"/>
    <col min="8" max="8" width="9.453125" customWidth="1"/>
    <col min="9" max="9" width="13.36328125" customWidth="1"/>
    <col min="10" max="10" width="9.54296875" customWidth="1"/>
    <col min="11" max="11" width="11.81640625" customWidth="1"/>
    <col min="12" max="12" width="19.1796875" customWidth="1"/>
    <col min="13" max="13" width="2.54296875" customWidth="1"/>
    <col min="14" max="14" width="8.81640625" bestFit="1" customWidth="1"/>
  </cols>
  <sheetData>
    <row r="1" spans="1:16" ht="54" customHeight="1" x14ac:dyDescent="0.25">
      <c r="A1" s="630" t="s">
        <v>447</v>
      </c>
      <c r="B1" s="630"/>
      <c r="C1" s="630"/>
      <c r="D1" s="630"/>
      <c r="E1" s="630"/>
      <c r="F1" s="630"/>
      <c r="G1" s="630"/>
      <c r="H1" s="630"/>
      <c r="I1" s="630"/>
      <c r="J1" s="630"/>
      <c r="K1" s="630"/>
      <c r="L1" s="630"/>
      <c r="M1" s="630"/>
    </row>
    <row r="2" spans="1:16" ht="25" x14ac:dyDescent="0.25">
      <c r="A2" s="431"/>
      <c r="B2" s="431"/>
      <c r="C2" s="431"/>
      <c r="D2" s="431"/>
      <c r="E2" s="431"/>
      <c r="F2" s="431"/>
      <c r="G2" s="431"/>
      <c r="H2" s="431"/>
      <c r="I2" s="431"/>
      <c r="J2" s="431"/>
      <c r="K2" s="431"/>
      <c r="L2" s="431"/>
      <c r="M2" s="436" t="s">
        <v>511</v>
      </c>
    </row>
    <row r="3" spans="1:16" ht="23" x14ac:dyDescent="0.25">
      <c r="A3" s="562" t="s">
        <v>573</v>
      </c>
      <c r="B3" s="561"/>
      <c r="C3" s="561"/>
      <c r="D3" s="561"/>
      <c r="E3" s="561">
        <f>E11</f>
        <v>0</v>
      </c>
      <c r="F3" s="561"/>
      <c r="G3" s="561"/>
      <c r="H3" s="561"/>
      <c r="I3" s="561"/>
      <c r="J3" s="561"/>
      <c r="K3" s="561"/>
      <c r="L3" s="561"/>
    </row>
    <row r="4" spans="1:16" s="23" customFormat="1" ht="14" x14ac:dyDescent="0.3">
      <c r="A4" s="175"/>
      <c r="B4" s="176"/>
      <c r="C4" s="176"/>
      <c r="D4" s="176"/>
      <c r="E4" s="176"/>
      <c r="F4" s="176"/>
      <c r="G4" s="176"/>
      <c r="H4" s="176"/>
      <c r="I4" s="176"/>
      <c r="J4" s="176"/>
      <c r="K4" s="176"/>
      <c r="L4" s="176"/>
      <c r="M4" s="177"/>
    </row>
    <row r="5" spans="1:16" ht="14.25" customHeight="1" x14ac:dyDescent="0.25">
      <c r="A5" s="178"/>
      <c r="B5" s="638" t="s">
        <v>445</v>
      </c>
      <c r="C5" s="639"/>
      <c r="D5" s="639"/>
      <c r="E5" s="639"/>
      <c r="F5" s="639"/>
      <c r="G5" s="640"/>
      <c r="H5" s="179"/>
      <c r="I5" s="611" t="s">
        <v>4</v>
      </c>
      <c r="J5" s="611"/>
      <c r="K5" s="611"/>
      <c r="L5" s="4"/>
      <c r="M5" s="180"/>
      <c r="N5" s="3"/>
    </row>
    <row r="6" spans="1:16" ht="14.25" customHeight="1" x14ac:dyDescent="0.25">
      <c r="A6" s="178"/>
      <c r="B6" s="641"/>
      <c r="C6" s="642"/>
      <c r="D6" s="642"/>
      <c r="E6" s="642"/>
      <c r="F6" s="642"/>
      <c r="G6" s="643"/>
      <c r="H6" s="179"/>
      <c r="I6" s="611" t="s">
        <v>5</v>
      </c>
      <c r="J6" s="611"/>
      <c r="K6" s="611"/>
      <c r="L6" s="311"/>
      <c r="M6" s="180"/>
      <c r="N6" s="3"/>
    </row>
    <row r="7" spans="1:16" ht="14.25" customHeight="1" x14ac:dyDescent="0.25">
      <c r="A7" s="178"/>
      <c r="B7" s="641"/>
      <c r="C7" s="642"/>
      <c r="D7" s="642"/>
      <c r="E7" s="642"/>
      <c r="F7" s="642"/>
      <c r="G7" s="643"/>
      <c r="H7" s="179"/>
      <c r="I7" s="611" t="s">
        <v>6</v>
      </c>
      <c r="J7" s="611"/>
      <c r="K7" s="611"/>
      <c r="L7" s="4"/>
      <c r="M7" s="180"/>
      <c r="N7" s="3"/>
    </row>
    <row r="8" spans="1:16" ht="14.25" customHeight="1" x14ac:dyDescent="0.25">
      <c r="A8" s="178"/>
      <c r="B8" s="644"/>
      <c r="C8" s="645"/>
      <c r="D8" s="645"/>
      <c r="E8" s="645"/>
      <c r="F8" s="645"/>
      <c r="G8" s="646"/>
      <c r="H8" s="179"/>
      <c r="I8" s="611" t="s">
        <v>7</v>
      </c>
      <c r="J8" s="611"/>
      <c r="K8" s="611"/>
      <c r="L8" s="4"/>
      <c r="M8" s="180"/>
    </row>
    <row r="9" spans="1:16" ht="14.25" customHeight="1" x14ac:dyDescent="0.35">
      <c r="A9" s="178"/>
      <c r="B9" s="181"/>
      <c r="C9" s="182"/>
      <c r="D9" s="182"/>
      <c r="E9" s="182"/>
      <c r="F9" s="183"/>
      <c r="G9" s="182"/>
      <c r="H9" s="179"/>
      <c r="I9" s="179"/>
      <c r="J9" s="179"/>
      <c r="K9" s="179"/>
      <c r="L9" s="179"/>
      <c r="M9" s="180"/>
    </row>
    <row r="10" spans="1:16" ht="14.25" customHeight="1" x14ac:dyDescent="0.35">
      <c r="A10" s="184" t="s">
        <v>8</v>
      </c>
      <c r="B10" s="182"/>
      <c r="C10" s="182"/>
      <c r="D10" s="182"/>
      <c r="E10" s="182"/>
      <c r="F10" s="182"/>
      <c r="G10" s="182"/>
      <c r="H10" s="182"/>
      <c r="I10" s="182"/>
      <c r="J10" s="182"/>
      <c r="K10" s="182"/>
      <c r="L10" s="185"/>
      <c r="M10" s="180"/>
    </row>
    <row r="11" spans="1:16" s="20" customFormat="1" ht="15.5" x14ac:dyDescent="0.35">
      <c r="A11" s="186"/>
      <c r="B11" s="110" t="s">
        <v>9</v>
      </c>
      <c r="C11" s="608" t="s">
        <v>384</v>
      </c>
      <c r="D11" s="608"/>
      <c r="E11" s="623"/>
      <c r="F11" s="623"/>
      <c r="G11" s="623"/>
      <c r="H11" s="623"/>
      <c r="I11" s="623"/>
      <c r="J11" s="623"/>
      <c r="K11" s="623"/>
      <c r="L11" s="623"/>
      <c r="M11" s="187"/>
    </row>
    <row r="12" spans="1:16" s="20" customFormat="1" ht="15.5" x14ac:dyDescent="0.35">
      <c r="A12" s="186"/>
      <c r="B12" s="110" t="s">
        <v>10</v>
      </c>
      <c r="C12" s="429" t="s">
        <v>385</v>
      </c>
      <c r="D12" s="429"/>
      <c r="E12" s="629"/>
      <c r="F12" s="629"/>
      <c r="G12" s="629"/>
      <c r="H12" s="629"/>
      <c r="I12" s="629"/>
      <c r="J12" s="629"/>
      <c r="K12" s="629"/>
      <c r="L12" s="629"/>
      <c r="M12" s="187"/>
    </row>
    <row r="13" spans="1:16" s="46" customFormat="1" ht="14.25" customHeight="1" x14ac:dyDescent="0.3">
      <c r="A13" s="186"/>
      <c r="B13" s="110" t="s">
        <v>11</v>
      </c>
      <c r="C13" s="608" t="s">
        <v>340</v>
      </c>
      <c r="D13" s="608"/>
      <c r="E13" s="623"/>
      <c r="F13" s="623"/>
      <c r="G13" s="623"/>
      <c r="H13" s="623"/>
      <c r="I13" s="623"/>
      <c r="J13" s="623"/>
      <c r="K13" s="623"/>
      <c r="L13" s="623"/>
      <c r="M13" s="188"/>
      <c r="P13" s="3"/>
    </row>
    <row r="14" spans="1:16" s="46" customFormat="1" ht="14" x14ac:dyDescent="0.3">
      <c r="A14" s="186"/>
      <c r="B14" s="110" t="s">
        <v>12</v>
      </c>
      <c r="C14" s="611" t="s">
        <v>342</v>
      </c>
      <c r="D14" s="611"/>
      <c r="E14" s="611"/>
      <c r="F14" s="611"/>
      <c r="G14" s="623"/>
      <c r="H14" s="623"/>
      <c r="I14" s="623"/>
      <c r="J14" s="623"/>
      <c r="K14" s="623"/>
      <c r="L14" s="623"/>
      <c r="M14" s="188"/>
    </row>
    <row r="15" spans="1:16" s="46" customFormat="1" ht="14" x14ac:dyDescent="0.3">
      <c r="A15" s="186"/>
      <c r="B15" s="110" t="s">
        <v>14</v>
      </c>
      <c r="C15" s="608" t="s">
        <v>60</v>
      </c>
      <c r="D15" s="608"/>
      <c r="E15" s="623"/>
      <c r="F15" s="623"/>
      <c r="G15" s="278" t="s">
        <v>61</v>
      </c>
      <c r="H15" s="430" t="s">
        <v>567</v>
      </c>
      <c r="I15" s="278" t="s">
        <v>13</v>
      </c>
      <c r="J15" s="595"/>
      <c r="K15" s="595"/>
      <c r="L15" s="595"/>
      <c r="M15" s="188"/>
    </row>
    <row r="16" spans="1:16" s="46" customFormat="1" ht="14" x14ac:dyDescent="0.3">
      <c r="A16" s="186"/>
      <c r="B16" s="110" t="s">
        <v>16</v>
      </c>
      <c r="C16" s="608" t="s">
        <v>341</v>
      </c>
      <c r="D16" s="608"/>
      <c r="E16" s="623"/>
      <c r="F16" s="623"/>
      <c r="G16" s="623"/>
      <c r="H16" s="623"/>
      <c r="I16" s="623"/>
      <c r="J16" s="623"/>
      <c r="K16" s="623"/>
      <c r="L16" s="623"/>
      <c r="M16" s="188"/>
    </row>
    <row r="17" spans="1:15" s="46" customFormat="1" ht="14.25" customHeight="1" x14ac:dyDescent="0.3">
      <c r="A17" s="186"/>
      <c r="B17" s="110" t="s">
        <v>17</v>
      </c>
      <c r="C17" s="608" t="s">
        <v>344</v>
      </c>
      <c r="D17" s="608"/>
      <c r="E17" s="623"/>
      <c r="F17" s="623"/>
      <c r="G17" s="623"/>
      <c r="H17" s="623"/>
      <c r="I17" s="623"/>
      <c r="J17" s="623"/>
      <c r="K17" s="623"/>
      <c r="L17" s="623"/>
      <c r="M17" s="188"/>
    </row>
    <row r="18" spans="1:15" s="46" customFormat="1" ht="14.25" customHeight="1" x14ac:dyDescent="0.3">
      <c r="A18" s="186"/>
      <c r="B18" s="110" t="s">
        <v>18</v>
      </c>
      <c r="C18" s="608" t="s">
        <v>51</v>
      </c>
      <c r="D18" s="608"/>
      <c r="E18" s="623"/>
      <c r="F18" s="623"/>
      <c r="G18" s="623"/>
      <c r="H18" s="278" t="s">
        <v>343</v>
      </c>
      <c r="I18" s="595"/>
      <c r="J18" s="595"/>
      <c r="K18" s="595"/>
      <c r="L18" s="595"/>
      <c r="M18" s="188"/>
      <c r="O18" s="3"/>
    </row>
    <row r="19" spans="1:15" s="46" customFormat="1" ht="14.25" customHeight="1" x14ac:dyDescent="0.35">
      <c r="A19" s="178"/>
      <c r="B19" s="110" t="s">
        <v>20</v>
      </c>
      <c r="C19" s="608" t="s">
        <v>19</v>
      </c>
      <c r="D19" s="608"/>
      <c r="E19" s="608"/>
      <c r="F19" s="610"/>
      <c r="G19" s="610"/>
      <c r="H19" s="602" t="s">
        <v>314</v>
      </c>
      <c r="I19" s="602"/>
      <c r="J19" s="602"/>
      <c r="K19" s="612"/>
      <c r="L19" s="612"/>
      <c r="M19" s="189"/>
    </row>
    <row r="20" spans="1:15" ht="14.25" customHeight="1" x14ac:dyDescent="0.35">
      <c r="A20" s="178"/>
      <c r="B20" s="110" t="s">
        <v>126</v>
      </c>
      <c r="C20" s="608" t="s">
        <v>345</v>
      </c>
      <c r="D20" s="608"/>
      <c r="E20" s="608"/>
      <c r="F20" s="595"/>
      <c r="G20" s="595"/>
      <c r="H20" s="595"/>
      <c r="I20" s="595"/>
      <c r="J20" s="595"/>
      <c r="K20" s="595"/>
      <c r="L20" s="595"/>
      <c r="M20" s="189"/>
    </row>
    <row r="21" spans="1:15" ht="14.25" customHeight="1" x14ac:dyDescent="0.35">
      <c r="A21" s="186"/>
      <c r="B21" s="183"/>
      <c r="C21" s="183"/>
      <c r="D21" s="183"/>
      <c r="E21" s="183"/>
      <c r="F21" s="183"/>
      <c r="G21" s="183"/>
      <c r="H21" s="183"/>
      <c r="I21" s="183"/>
      <c r="J21" s="183"/>
      <c r="K21" s="183"/>
      <c r="L21" s="183"/>
      <c r="M21" s="189"/>
    </row>
    <row r="22" spans="1:15" s="46" customFormat="1" ht="14.25" customHeight="1" x14ac:dyDescent="0.35">
      <c r="A22" s="184" t="s">
        <v>21</v>
      </c>
      <c r="B22" s="182"/>
      <c r="C22" s="182"/>
      <c r="D22" s="190"/>
      <c r="E22" s="190"/>
      <c r="F22" s="190"/>
      <c r="G22" s="182"/>
      <c r="H22" s="182"/>
      <c r="I22" s="182"/>
      <c r="J22" s="182"/>
      <c r="K22" s="182"/>
      <c r="L22" s="182"/>
      <c r="M22" s="188"/>
    </row>
    <row r="23" spans="1:15" s="20" customFormat="1" ht="15.5" x14ac:dyDescent="0.35">
      <c r="A23" s="186"/>
      <c r="B23" s="110" t="s">
        <v>9</v>
      </c>
      <c r="C23" s="608" t="s">
        <v>22</v>
      </c>
      <c r="D23" s="608"/>
      <c r="E23" s="596"/>
      <c r="F23" s="597"/>
      <c r="G23" s="597"/>
      <c r="H23" s="597"/>
      <c r="I23" s="597"/>
      <c r="J23" s="597"/>
      <c r="K23" s="597"/>
      <c r="L23" s="598"/>
      <c r="M23" s="187"/>
    </row>
    <row r="24" spans="1:15" s="46" customFormat="1" ht="14.25" customHeight="1" x14ac:dyDescent="0.3">
      <c r="A24" s="178"/>
      <c r="B24" s="110" t="s">
        <v>10</v>
      </c>
      <c r="C24" s="608" t="s">
        <v>23</v>
      </c>
      <c r="D24" s="608"/>
      <c r="E24" s="596"/>
      <c r="F24" s="597"/>
      <c r="G24" s="597"/>
      <c r="H24" s="597"/>
      <c r="I24" s="597"/>
      <c r="J24" s="597"/>
      <c r="K24" s="597"/>
      <c r="L24" s="598"/>
      <c r="M24" s="188"/>
    </row>
    <row r="25" spans="1:15" ht="14.25" customHeight="1" x14ac:dyDescent="0.3">
      <c r="A25" s="178"/>
      <c r="B25" s="110" t="s">
        <v>11</v>
      </c>
      <c r="C25" s="608" t="s">
        <v>59</v>
      </c>
      <c r="D25" s="608"/>
      <c r="E25" s="596"/>
      <c r="F25" s="597"/>
      <c r="G25" s="597"/>
      <c r="H25" s="597"/>
      <c r="I25" s="597"/>
      <c r="J25" s="597"/>
      <c r="K25" s="597"/>
      <c r="L25" s="598"/>
      <c r="M25" s="180"/>
    </row>
    <row r="26" spans="1:15" ht="14.25" customHeight="1" x14ac:dyDescent="0.3">
      <c r="A26" s="178"/>
      <c r="B26" s="110" t="s">
        <v>12</v>
      </c>
      <c r="C26" s="608" t="s">
        <v>60</v>
      </c>
      <c r="D26" s="608"/>
      <c r="E26" s="596"/>
      <c r="F26" s="598"/>
      <c r="G26" s="278" t="s">
        <v>61</v>
      </c>
      <c r="H26" s="7" t="s">
        <v>567</v>
      </c>
      <c r="I26" s="278" t="s">
        <v>13</v>
      </c>
      <c r="J26" s="605"/>
      <c r="K26" s="606"/>
      <c r="L26" s="607"/>
      <c r="M26" s="180"/>
    </row>
    <row r="27" spans="1:15" ht="14.25" customHeight="1" x14ac:dyDescent="0.3">
      <c r="A27" s="178"/>
      <c r="B27" s="110" t="s">
        <v>14</v>
      </c>
      <c r="C27" s="608" t="s">
        <v>346</v>
      </c>
      <c r="D27" s="608"/>
      <c r="E27" s="596"/>
      <c r="F27" s="597"/>
      <c r="G27" s="598"/>
      <c r="H27" s="278" t="s">
        <v>348</v>
      </c>
      <c r="I27" s="596"/>
      <c r="J27" s="597"/>
      <c r="K27" s="597"/>
      <c r="L27" s="598"/>
      <c r="M27" s="180"/>
    </row>
    <row r="28" spans="1:15" ht="14.25" customHeight="1" x14ac:dyDescent="0.3">
      <c r="A28" s="178"/>
      <c r="B28" s="110" t="s">
        <v>16</v>
      </c>
      <c r="C28" s="608" t="s">
        <v>347</v>
      </c>
      <c r="D28" s="608"/>
      <c r="E28" s="596"/>
      <c r="F28" s="597"/>
      <c r="G28" s="597"/>
      <c r="H28" s="597"/>
      <c r="I28" s="597"/>
      <c r="J28" s="597"/>
      <c r="K28" s="597"/>
      <c r="L28" s="598"/>
      <c r="M28" s="180"/>
    </row>
    <row r="29" spans="1:15" ht="14.25" customHeight="1" x14ac:dyDescent="0.25">
      <c r="A29" s="178"/>
      <c r="B29" s="179"/>
      <c r="C29" s="183"/>
      <c r="D29" s="179"/>
      <c r="E29" s="179"/>
      <c r="F29" s="179"/>
      <c r="G29" s="179"/>
      <c r="H29" s="179"/>
      <c r="I29" s="179"/>
      <c r="J29" s="179"/>
      <c r="K29" s="179"/>
      <c r="L29" s="179"/>
      <c r="M29" s="180"/>
    </row>
    <row r="30" spans="1:15" ht="14.25" customHeight="1" x14ac:dyDescent="0.35">
      <c r="A30" s="184" t="s">
        <v>443</v>
      </c>
      <c r="B30" s="190"/>
      <c r="C30" s="190"/>
      <c r="D30" s="190"/>
      <c r="E30" s="190"/>
      <c r="F30" s="190"/>
      <c r="G30" s="190"/>
      <c r="H30" s="190"/>
      <c r="I30" s="190"/>
      <c r="J30" s="182"/>
      <c r="K30" s="182"/>
      <c r="L30" s="190"/>
      <c r="M30" s="180"/>
    </row>
    <row r="31" spans="1:15" s="20" customFormat="1" ht="15.75" customHeight="1" x14ac:dyDescent="0.35">
      <c r="A31" s="191"/>
      <c r="B31" s="613" t="s">
        <v>24</v>
      </c>
      <c r="C31" s="614"/>
      <c r="D31" s="615"/>
      <c r="E31" s="619" t="s">
        <v>25</v>
      </c>
      <c r="F31" s="620"/>
      <c r="G31" s="619" t="s">
        <v>26</v>
      </c>
      <c r="H31" s="620"/>
      <c r="I31" s="619" t="s">
        <v>27</v>
      </c>
      <c r="J31" s="620"/>
      <c r="K31" s="624" t="s">
        <v>28</v>
      </c>
      <c r="L31" s="624"/>
      <c r="M31" s="187"/>
    </row>
    <row r="32" spans="1:15" s="47" customFormat="1" ht="14.25" customHeight="1" x14ac:dyDescent="0.35">
      <c r="A32" s="191"/>
      <c r="B32" s="616"/>
      <c r="C32" s="617"/>
      <c r="D32" s="618"/>
      <c r="E32" s="621"/>
      <c r="F32" s="622"/>
      <c r="G32" s="621"/>
      <c r="H32" s="622"/>
      <c r="I32" s="621"/>
      <c r="J32" s="622"/>
      <c r="K32" s="161" t="s">
        <v>29</v>
      </c>
      <c r="L32" s="161" t="s">
        <v>30</v>
      </c>
      <c r="M32" s="192"/>
    </row>
    <row r="33" spans="1:15" s="47" customFormat="1" ht="14.25" customHeight="1" x14ac:dyDescent="0.35">
      <c r="A33" s="193"/>
      <c r="B33" s="602" t="s">
        <v>31</v>
      </c>
      <c r="C33" s="602"/>
      <c r="D33" s="602"/>
      <c r="E33" s="603"/>
      <c r="F33" s="603"/>
      <c r="G33" s="604"/>
      <c r="H33" s="604"/>
      <c r="I33" s="635"/>
      <c r="J33" s="636"/>
      <c r="K33" s="312"/>
      <c r="L33" s="312"/>
      <c r="M33" s="192"/>
    </row>
    <row r="34" spans="1:15" s="20" customFormat="1" ht="14.25" customHeight="1" x14ac:dyDescent="0.35">
      <c r="A34" s="178"/>
      <c r="B34" s="602" t="s">
        <v>32</v>
      </c>
      <c r="C34" s="602"/>
      <c r="D34" s="602"/>
      <c r="E34" s="603"/>
      <c r="F34" s="603"/>
      <c r="G34" s="599"/>
      <c r="H34" s="599"/>
      <c r="I34" s="604"/>
      <c r="J34" s="604"/>
      <c r="K34" s="599"/>
      <c r="L34" s="599"/>
      <c r="M34" s="187"/>
    </row>
    <row r="35" spans="1:15" ht="14.25" customHeight="1" x14ac:dyDescent="0.3">
      <c r="A35" s="178"/>
      <c r="B35" s="602" t="s">
        <v>33</v>
      </c>
      <c r="C35" s="602"/>
      <c r="D35" s="602"/>
      <c r="E35" s="603"/>
      <c r="F35" s="603"/>
      <c r="G35" s="599"/>
      <c r="H35" s="599"/>
      <c r="I35" s="604"/>
      <c r="J35" s="604"/>
      <c r="K35" s="599"/>
      <c r="L35" s="599"/>
      <c r="M35" s="180"/>
    </row>
    <row r="36" spans="1:15" ht="14.25" customHeight="1" x14ac:dyDescent="0.3">
      <c r="A36" s="178"/>
      <c r="B36" s="602" t="s">
        <v>34</v>
      </c>
      <c r="C36" s="602"/>
      <c r="D36" s="602"/>
      <c r="E36" s="603"/>
      <c r="F36" s="603"/>
      <c r="G36" s="599"/>
      <c r="H36" s="599"/>
      <c r="I36" s="604"/>
      <c r="J36" s="604"/>
      <c r="K36" s="599"/>
      <c r="L36" s="599"/>
      <c r="M36" s="180"/>
    </row>
    <row r="37" spans="1:15" ht="14.25" customHeight="1" x14ac:dyDescent="0.3">
      <c r="A37" s="178"/>
      <c r="B37" s="602" t="s">
        <v>35</v>
      </c>
      <c r="C37" s="602"/>
      <c r="D37" s="602"/>
      <c r="E37" s="603"/>
      <c r="F37" s="603"/>
      <c r="G37" s="599"/>
      <c r="H37" s="599"/>
      <c r="I37" s="604"/>
      <c r="J37" s="604"/>
      <c r="K37" s="599"/>
      <c r="L37" s="599"/>
      <c r="M37" s="180"/>
    </row>
    <row r="38" spans="1:15" ht="14.25" customHeight="1" x14ac:dyDescent="0.3">
      <c r="A38" s="178"/>
      <c r="B38" s="602" t="s">
        <v>446</v>
      </c>
      <c r="C38" s="602"/>
      <c r="D38" s="602"/>
      <c r="E38" s="603"/>
      <c r="F38" s="603"/>
      <c r="G38" s="599"/>
      <c r="H38" s="599"/>
      <c r="I38" s="604"/>
      <c r="J38" s="604"/>
      <c r="K38" s="599"/>
      <c r="L38" s="599"/>
      <c r="M38" s="180"/>
    </row>
    <row r="39" spans="1:15" ht="14.25" customHeight="1" x14ac:dyDescent="0.3">
      <c r="A39" s="178"/>
      <c r="B39" s="602" t="s">
        <v>36</v>
      </c>
      <c r="C39" s="602"/>
      <c r="D39" s="602"/>
      <c r="E39" s="603"/>
      <c r="F39" s="603"/>
      <c r="G39" s="599"/>
      <c r="H39" s="599"/>
      <c r="I39" s="604"/>
      <c r="J39" s="604"/>
      <c r="K39" s="599"/>
      <c r="L39" s="599"/>
      <c r="M39" s="180"/>
    </row>
    <row r="40" spans="1:15" ht="14.25" customHeight="1" x14ac:dyDescent="0.3">
      <c r="A40" s="178"/>
      <c r="B40" s="602" t="s">
        <v>37</v>
      </c>
      <c r="C40" s="602"/>
      <c r="D40" s="602"/>
      <c r="E40" s="603"/>
      <c r="F40" s="603"/>
      <c r="G40" s="599"/>
      <c r="H40" s="599"/>
      <c r="I40" s="599"/>
      <c r="J40" s="599"/>
      <c r="K40" s="599"/>
      <c r="L40" s="599"/>
      <c r="M40" s="180"/>
    </row>
    <row r="41" spans="1:15" ht="14.25" customHeight="1" x14ac:dyDescent="0.35">
      <c r="A41" s="178"/>
      <c r="B41" s="194"/>
      <c r="C41" s="194"/>
      <c r="D41" s="194"/>
      <c r="E41" s="195"/>
      <c r="F41" s="195"/>
      <c r="G41" s="196"/>
      <c r="H41" s="197"/>
      <c r="I41" s="197"/>
      <c r="J41" s="197"/>
      <c r="K41" s="197"/>
      <c r="L41" s="197"/>
      <c r="M41" s="180"/>
    </row>
    <row r="42" spans="1:15" ht="14.25" customHeight="1" x14ac:dyDescent="0.35">
      <c r="A42" s="184" t="s">
        <v>444</v>
      </c>
      <c r="B42" s="190"/>
      <c r="C42" s="190"/>
      <c r="D42" s="190"/>
      <c r="E42" s="190"/>
      <c r="F42" s="190"/>
      <c r="G42" s="190"/>
      <c r="H42" s="190"/>
      <c r="I42" s="190"/>
      <c r="J42" s="182"/>
      <c r="K42" s="609"/>
      <c r="L42" s="609"/>
      <c r="M42" s="180"/>
    </row>
    <row r="43" spans="1:15" s="20" customFormat="1" ht="15.75" customHeight="1" x14ac:dyDescent="0.35">
      <c r="A43" s="191"/>
      <c r="B43" s="613" t="s">
        <v>24</v>
      </c>
      <c r="C43" s="614"/>
      <c r="D43" s="615"/>
      <c r="E43" s="619" t="s">
        <v>38</v>
      </c>
      <c r="F43" s="620"/>
      <c r="G43" s="619" t="s">
        <v>39</v>
      </c>
      <c r="H43" s="620"/>
      <c r="I43" s="619" t="s">
        <v>40</v>
      </c>
      <c r="J43" s="620"/>
      <c r="K43" s="624" t="s">
        <v>28</v>
      </c>
      <c r="L43" s="624"/>
      <c r="M43" s="187"/>
    </row>
    <row r="44" spans="1:15" s="47" customFormat="1" ht="14.25" customHeight="1" x14ac:dyDescent="0.35">
      <c r="A44" s="191"/>
      <c r="B44" s="616"/>
      <c r="C44" s="617"/>
      <c r="D44" s="618"/>
      <c r="E44" s="621"/>
      <c r="F44" s="622"/>
      <c r="G44" s="621"/>
      <c r="H44" s="622"/>
      <c r="I44" s="621"/>
      <c r="J44" s="622"/>
      <c r="K44" s="161" t="s">
        <v>29</v>
      </c>
      <c r="L44" s="161" t="s">
        <v>30</v>
      </c>
      <c r="M44" s="192"/>
    </row>
    <row r="45" spans="1:15" s="47" customFormat="1" ht="14.25" customHeight="1" x14ac:dyDescent="0.35">
      <c r="A45" s="193"/>
      <c r="B45" s="602" t="s">
        <v>31</v>
      </c>
      <c r="C45" s="602"/>
      <c r="D45" s="602"/>
      <c r="E45" s="610"/>
      <c r="F45" s="610"/>
      <c r="G45" s="600" t="s">
        <v>41</v>
      </c>
      <c r="H45" s="600"/>
      <c r="I45" s="600" t="s">
        <v>42</v>
      </c>
      <c r="J45" s="600"/>
      <c r="K45" s="160"/>
      <c r="L45" s="163"/>
      <c r="M45" s="198"/>
      <c r="O45" s="58"/>
    </row>
    <row r="46" spans="1:15" s="20" customFormat="1" ht="14.25" customHeight="1" x14ac:dyDescent="0.35">
      <c r="A46" s="178"/>
      <c r="B46" s="602" t="s">
        <v>32</v>
      </c>
      <c r="C46" s="602"/>
      <c r="D46" s="602"/>
      <c r="E46" s="610"/>
      <c r="F46" s="610"/>
      <c r="G46" s="600">
        <v>1000000</v>
      </c>
      <c r="H46" s="600"/>
      <c r="I46" s="600">
        <v>2000000</v>
      </c>
      <c r="J46" s="600"/>
      <c r="K46" s="601"/>
      <c r="L46" s="601"/>
      <c r="M46" s="187"/>
    </row>
    <row r="47" spans="1:15" ht="14.25" customHeight="1" x14ac:dyDescent="0.35">
      <c r="A47" s="178"/>
      <c r="B47" s="602" t="s">
        <v>33</v>
      </c>
      <c r="C47" s="602"/>
      <c r="D47" s="602"/>
      <c r="E47" s="625"/>
      <c r="F47" s="626"/>
      <c r="G47" s="600" t="s">
        <v>43</v>
      </c>
      <c r="H47" s="600"/>
      <c r="I47" s="600" t="s">
        <v>42</v>
      </c>
      <c r="J47" s="600"/>
      <c r="K47" s="601"/>
      <c r="L47" s="601"/>
      <c r="M47" s="187"/>
      <c r="N47" s="3"/>
    </row>
    <row r="48" spans="1:15" ht="14.25" customHeight="1" x14ac:dyDescent="0.35">
      <c r="A48" s="178"/>
      <c r="B48" s="602" t="s">
        <v>34</v>
      </c>
      <c r="C48" s="602"/>
      <c r="D48" s="602"/>
      <c r="E48" s="610"/>
      <c r="F48" s="610"/>
      <c r="G48" s="600" t="s">
        <v>44</v>
      </c>
      <c r="H48" s="600"/>
      <c r="I48" s="600" t="s">
        <v>42</v>
      </c>
      <c r="J48" s="600"/>
      <c r="K48" s="601"/>
      <c r="L48" s="601"/>
      <c r="M48" s="187"/>
    </row>
    <row r="49" spans="1:18" ht="14.25" customHeight="1" x14ac:dyDescent="0.3">
      <c r="A49" s="178"/>
      <c r="B49" s="602" t="s">
        <v>35</v>
      </c>
      <c r="C49" s="602"/>
      <c r="D49" s="602"/>
      <c r="E49" s="610"/>
      <c r="F49" s="610"/>
      <c r="G49" s="600" t="s">
        <v>45</v>
      </c>
      <c r="H49" s="600"/>
      <c r="I49" s="600" t="s">
        <v>42</v>
      </c>
      <c r="J49" s="600"/>
      <c r="K49" s="601"/>
      <c r="L49" s="601"/>
      <c r="M49" s="180"/>
    </row>
    <row r="50" spans="1:18" ht="14.25" customHeight="1" x14ac:dyDescent="0.3">
      <c r="A50" s="178"/>
      <c r="B50" s="602" t="s">
        <v>446</v>
      </c>
      <c r="C50" s="602"/>
      <c r="D50" s="602"/>
      <c r="E50" s="610"/>
      <c r="F50" s="610"/>
      <c r="G50" s="600">
        <v>1000000</v>
      </c>
      <c r="H50" s="600"/>
      <c r="I50" s="600">
        <v>1000000</v>
      </c>
      <c r="J50" s="600"/>
      <c r="K50" s="601"/>
      <c r="L50" s="601"/>
      <c r="M50" s="180"/>
      <c r="N50" s="3"/>
    </row>
    <row r="51" spans="1:18" ht="14.25" customHeight="1" x14ac:dyDescent="0.3">
      <c r="A51" s="178"/>
      <c r="B51" s="602" t="s">
        <v>36</v>
      </c>
      <c r="C51" s="602"/>
      <c r="D51" s="602"/>
      <c r="E51" s="610"/>
      <c r="F51" s="610"/>
      <c r="G51" s="601"/>
      <c r="H51" s="601"/>
      <c r="I51" s="601"/>
      <c r="J51" s="601"/>
      <c r="K51" s="627" t="str">
        <f>IF(E51="Coverage w/ Armed Ed.",10000,IF(E51="Coverage w/o Armed Ed.",5000,""))</f>
        <v/>
      </c>
      <c r="L51" s="628"/>
      <c r="M51" s="188"/>
      <c r="N51" s="56"/>
      <c r="R51" s="3"/>
    </row>
    <row r="52" spans="1:18" ht="14.25" customHeight="1" x14ac:dyDescent="0.3">
      <c r="A52" s="178"/>
      <c r="B52" s="602" t="s">
        <v>46</v>
      </c>
      <c r="C52" s="602"/>
      <c r="D52" s="602"/>
      <c r="E52" s="610"/>
      <c r="F52" s="610"/>
      <c r="G52" s="637"/>
      <c r="H52" s="637"/>
      <c r="I52" s="634">
        <f>G52</f>
        <v>0</v>
      </c>
      <c r="J52" s="634"/>
      <c r="K52" s="647"/>
      <c r="L52" s="647"/>
      <c r="M52" s="180"/>
      <c r="N52" s="56"/>
    </row>
    <row r="53" spans="1:18" ht="27.75" customHeight="1" x14ac:dyDescent="0.3">
      <c r="A53" s="178"/>
      <c r="B53" s="648" t="s">
        <v>47</v>
      </c>
      <c r="C53" s="648"/>
      <c r="D53" s="648"/>
      <c r="E53" s="648"/>
      <c r="F53" s="648"/>
      <c r="G53" s="648"/>
      <c r="H53" s="648"/>
      <c r="I53" s="648"/>
      <c r="J53" s="648"/>
      <c r="K53" s="648"/>
      <c r="L53" s="648"/>
      <c r="M53" s="180"/>
      <c r="N53" s="3"/>
    </row>
    <row r="54" spans="1:18" x14ac:dyDescent="0.25">
      <c r="A54" s="199"/>
      <c r="B54" s="200"/>
      <c r="C54" s="200"/>
      <c r="D54" s="200"/>
      <c r="E54" s="200"/>
      <c r="F54" s="200"/>
      <c r="G54" s="200"/>
      <c r="H54" s="200"/>
      <c r="I54" s="200"/>
      <c r="J54" s="200"/>
      <c r="K54" s="200"/>
      <c r="L54" s="200"/>
      <c r="M54" s="201"/>
      <c r="N54" s="3"/>
    </row>
    <row r="55" spans="1:18" ht="14.25" customHeight="1" x14ac:dyDescent="0.35">
      <c r="A55" s="2" t="s">
        <v>48</v>
      </c>
      <c r="B55" s="20"/>
      <c r="C55" s="2"/>
      <c r="D55" s="2"/>
      <c r="E55" s="2"/>
      <c r="F55" s="2"/>
      <c r="G55" s="48"/>
      <c r="H55" s="48"/>
      <c r="I55" s="48"/>
      <c r="J55" s="48"/>
      <c r="K55" s="48"/>
      <c r="L55" s="20"/>
      <c r="N55" s="3"/>
    </row>
    <row r="56" spans="1:18" s="20" customFormat="1" ht="15.5" x14ac:dyDescent="0.35">
      <c r="A56"/>
      <c r="B56" s="592" t="s">
        <v>516</v>
      </c>
      <c r="C56" s="592"/>
      <c r="D56" s="592"/>
      <c r="E56" s="592"/>
      <c r="F56" s="592"/>
      <c r="G56" s="592"/>
      <c r="H56" s="592"/>
      <c r="I56" s="592"/>
      <c r="J56" s="592"/>
      <c r="K56" s="592"/>
      <c r="L56"/>
    </row>
    <row r="57" spans="1:18" ht="14.25" customHeight="1" x14ac:dyDescent="0.3">
      <c r="B57" s="592" t="s">
        <v>515</v>
      </c>
      <c r="C57" s="592"/>
      <c r="D57" s="592"/>
      <c r="E57" s="592"/>
      <c r="F57" s="592"/>
      <c r="G57" s="592"/>
      <c r="H57" s="592"/>
      <c r="I57" s="592"/>
      <c r="J57" s="592"/>
      <c r="K57" s="592"/>
    </row>
    <row r="58" spans="1:18" ht="14.25" customHeight="1" x14ac:dyDescent="0.3">
      <c r="B58" s="592" t="s">
        <v>514</v>
      </c>
      <c r="C58" s="592"/>
      <c r="D58" s="592"/>
      <c r="E58" s="592"/>
      <c r="F58" s="592"/>
      <c r="G58" s="592"/>
      <c r="H58" s="592"/>
      <c r="I58" s="592"/>
      <c r="J58" s="592"/>
      <c r="K58" s="592"/>
    </row>
    <row r="59" spans="1:18" ht="14.25" customHeight="1" x14ac:dyDescent="0.3">
      <c r="B59" s="592" t="s">
        <v>418</v>
      </c>
      <c r="C59" s="592"/>
      <c r="D59" s="592"/>
      <c r="E59" s="592"/>
      <c r="F59" s="592"/>
      <c r="G59" s="592"/>
      <c r="H59" s="592"/>
      <c r="I59" s="592"/>
      <c r="J59" s="592"/>
      <c r="K59" s="592"/>
    </row>
    <row r="60" spans="1:18" ht="14.25" customHeight="1" x14ac:dyDescent="0.25"/>
    <row r="61" spans="1:18" ht="14.25" customHeight="1" x14ac:dyDescent="0.3">
      <c r="C61" s="49"/>
      <c r="D61" s="1"/>
      <c r="E61" s="1"/>
      <c r="F61" s="1"/>
      <c r="G61" s="1"/>
    </row>
    <row r="62" spans="1:18" ht="14.25" customHeight="1" x14ac:dyDescent="0.35">
      <c r="A62" s="2" t="s">
        <v>464</v>
      </c>
    </row>
    <row r="63" spans="1:18" ht="78" customHeight="1" x14ac:dyDescent="0.25">
      <c r="A63" s="3"/>
      <c r="B63" s="594" t="s">
        <v>480</v>
      </c>
      <c r="C63" s="594"/>
      <c r="D63" s="594"/>
      <c r="E63" s="594"/>
      <c r="F63" s="594"/>
      <c r="G63" s="594"/>
      <c r="H63" s="594"/>
      <c r="I63" s="594"/>
      <c r="J63" s="594"/>
      <c r="K63" s="594"/>
      <c r="L63" s="594"/>
    </row>
    <row r="64" spans="1:18" ht="41.25" customHeight="1" x14ac:dyDescent="0.25">
      <c r="A64" s="3"/>
      <c r="B64" s="594" t="s">
        <v>49</v>
      </c>
      <c r="C64" s="594"/>
      <c r="D64" s="594"/>
      <c r="E64" s="594"/>
      <c r="F64" s="594"/>
      <c r="G64" s="594"/>
      <c r="H64" s="594"/>
      <c r="I64" s="594"/>
      <c r="J64" s="594"/>
      <c r="K64" s="594"/>
      <c r="L64" s="594"/>
    </row>
    <row r="65" spans="1:12" ht="38.65" customHeight="1" x14ac:dyDescent="0.25">
      <c r="A65" s="3"/>
      <c r="B65" s="594" t="s">
        <v>50</v>
      </c>
      <c r="C65" s="594"/>
      <c r="D65" s="594"/>
      <c r="E65" s="594"/>
      <c r="F65" s="594"/>
      <c r="G65" s="594"/>
      <c r="H65" s="594"/>
      <c r="I65" s="594"/>
      <c r="J65" s="594"/>
      <c r="K65" s="594"/>
      <c r="L65" s="594"/>
    </row>
    <row r="66" spans="1:12" ht="21" customHeight="1" x14ac:dyDescent="0.25">
      <c r="A66" s="3"/>
      <c r="B66" s="3"/>
      <c r="C66" s="3"/>
      <c r="D66" s="3"/>
      <c r="E66" s="3"/>
      <c r="F66" s="3"/>
      <c r="G66" s="3"/>
      <c r="H66" s="3"/>
      <c r="I66" s="3"/>
      <c r="J66" s="3"/>
      <c r="K66" s="3"/>
      <c r="L66" s="3"/>
    </row>
    <row r="67" spans="1:12" ht="27.75" customHeight="1" thickBot="1" x14ac:dyDescent="0.3">
      <c r="A67" s="3"/>
      <c r="B67" s="593"/>
      <c r="C67" s="593"/>
      <c r="D67" s="593"/>
      <c r="E67" s="593"/>
      <c r="F67" s="3"/>
      <c r="G67" s="593"/>
      <c r="H67" s="593"/>
      <c r="I67" s="593"/>
      <c r="J67" s="3"/>
      <c r="K67" s="3"/>
      <c r="L67" s="157"/>
    </row>
    <row r="68" spans="1:12" x14ac:dyDescent="0.25">
      <c r="A68" s="3"/>
      <c r="B68" s="3" t="s">
        <v>138</v>
      </c>
      <c r="C68" s="3"/>
      <c r="D68" s="3"/>
      <c r="E68" s="3"/>
      <c r="F68" s="3"/>
      <c r="G68" s="3" t="s">
        <v>51</v>
      </c>
      <c r="H68" s="3"/>
      <c r="I68" s="3"/>
      <c r="J68" s="3"/>
      <c r="K68" s="3"/>
      <c r="L68" s="3" t="s">
        <v>52</v>
      </c>
    </row>
    <row r="69" spans="1:12" ht="13" x14ac:dyDescent="0.3">
      <c r="B69" s="631" t="s">
        <v>307</v>
      </c>
      <c r="C69" s="632"/>
      <c r="D69" s="632"/>
      <c r="E69" s="632"/>
      <c r="F69" s="632"/>
      <c r="G69" s="632"/>
      <c r="H69" s="632"/>
      <c r="I69" s="632"/>
      <c r="J69" s="632"/>
      <c r="K69" s="632"/>
      <c r="L69" s="633"/>
    </row>
    <row r="72" spans="1:12" ht="20" x14ac:dyDescent="0.4">
      <c r="B72" s="584" t="s">
        <v>494</v>
      </c>
      <c r="C72" s="584"/>
      <c r="D72" s="584"/>
      <c r="E72" s="584"/>
      <c r="F72" s="584"/>
      <c r="G72" s="584"/>
      <c r="H72" s="584"/>
      <c r="I72" s="584"/>
      <c r="J72" s="584"/>
      <c r="K72" s="584"/>
      <c r="L72" s="584"/>
    </row>
    <row r="73" spans="1:12" ht="52" x14ac:dyDescent="0.25">
      <c r="B73" s="585" t="s">
        <v>98</v>
      </c>
      <c r="C73" s="585"/>
      <c r="D73" s="585"/>
      <c r="E73" s="137" t="s">
        <v>495</v>
      </c>
      <c r="F73" s="137" t="s">
        <v>496</v>
      </c>
      <c r="G73" s="137" t="s">
        <v>497</v>
      </c>
      <c r="H73" s="137" t="s">
        <v>498</v>
      </c>
      <c r="I73" s="137" t="s">
        <v>510</v>
      </c>
      <c r="J73" s="586" t="s">
        <v>499</v>
      </c>
      <c r="K73" s="587"/>
      <c r="L73" s="137" t="s">
        <v>500</v>
      </c>
    </row>
    <row r="74" spans="1:12" ht="14" x14ac:dyDescent="0.25">
      <c r="B74" s="588">
        <f>GL!I15</f>
        <v>0</v>
      </c>
      <c r="C74" s="589"/>
      <c r="D74" s="589"/>
      <c r="E74" s="154">
        <f>LEL!I37</f>
        <v>0</v>
      </c>
      <c r="F74" s="154">
        <f>'Arm-Ed'!H51</f>
        <v>0</v>
      </c>
      <c r="G74" s="154">
        <f>'Auto SOV'!F9</f>
        <v>0</v>
      </c>
      <c r="H74" s="154">
        <f>'Auto SOV'!F8</f>
        <v>0</v>
      </c>
      <c r="I74" s="155">
        <f>'Auto SOV'!F11</f>
        <v>0</v>
      </c>
      <c r="J74" s="590">
        <f>'Prop SOV'!M9</f>
        <v>0</v>
      </c>
      <c r="K74" s="591"/>
      <c r="L74" s="155">
        <f>'Prop SOV'!N9</f>
        <v>0</v>
      </c>
    </row>
  </sheetData>
  <sheetProtection selectLockedCells="1"/>
  <mergeCells count="148">
    <mergeCell ref="K52:L52"/>
    <mergeCell ref="K43:L43"/>
    <mergeCell ref="I46:J46"/>
    <mergeCell ref="B53:L53"/>
    <mergeCell ref="B51:D51"/>
    <mergeCell ref="E49:F49"/>
    <mergeCell ref="K46:L46"/>
    <mergeCell ref="B50:D50"/>
    <mergeCell ref="E50:F50"/>
    <mergeCell ref="G46:H46"/>
    <mergeCell ref="I51:J51"/>
    <mergeCell ref="E45:F45"/>
    <mergeCell ref="I48:J48"/>
    <mergeCell ref="I50:J50"/>
    <mergeCell ref="B40:D40"/>
    <mergeCell ref="E40:F40"/>
    <mergeCell ref="G40:H40"/>
    <mergeCell ref="I40:J40"/>
    <mergeCell ref="A1:M1"/>
    <mergeCell ref="B69:L69"/>
    <mergeCell ref="I52:J52"/>
    <mergeCell ref="I45:J45"/>
    <mergeCell ref="E33:F33"/>
    <mergeCell ref="G33:H33"/>
    <mergeCell ref="I33:J33"/>
    <mergeCell ref="B52:D52"/>
    <mergeCell ref="E52:F52"/>
    <mergeCell ref="G52:H52"/>
    <mergeCell ref="B45:D45"/>
    <mergeCell ref="G47:H47"/>
    <mergeCell ref="G50:H50"/>
    <mergeCell ref="G49:H49"/>
    <mergeCell ref="B46:D46"/>
    <mergeCell ref="E46:F46"/>
    <mergeCell ref="B33:D33"/>
    <mergeCell ref="B5:G8"/>
    <mergeCell ref="I5:K5"/>
    <mergeCell ref="I6:K6"/>
    <mergeCell ref="I7:K7"/>
    <mergeCell ref="I8:K8"/>
    <mergeCell ref="B47:D47"/>
    <mergeCell ref="E47:F47"/>
    <mergeCell ref="G51:H51"/>
    <mergeCell ref="B49:D49"/>
    <mergeCell ref="K51:L51"/>
    <mergeCell ref="K48:L48"/>
    <mergeCell ref="K50:L50"/>
    <mergeCell ref="E51:F51"/>
    <mergeCell ref="G45:H45"/>
    <mergeCell ref="K37:L37"/>
    <mergeCell ref="K38:L38"/>
    <mergeCell ref="E11:L11"/>
    <mergeCell ref="E13:L13"/>
    <mergeCell ref="E15:F15"/>
    <mergeCell ref="J15:L15"/>
    <mergeCell ref="E16:L16"/>
    <mergeCell ref="F19:G19"/>
    <mergeCell ref="C19:E19"/>
    <mergeCell ref="H19:J19"/>
    <mergeCell ref="E12:L12"/>
    <mergeCell ref="C24:D24"/>
    <mergeCell ref="C25:D25"/>
    <mergeCell ref="C26:D26"/>
    <mergeCell ref="C27:D27"/>
    <mergeCell ref="C28:D28"/>
    <mergeCell ref="G14:L14"/>
    <mergeCell ref="B43:D44"/>
    <mergeCell ref="E43:F44"/>
    <mergeCell ref="G43:H44"/>
    <mergeCell ref="I43:J44"/>
    <mergeCell ref="B39:D39"/>
    <mergeCell ref="E39:F39"/>
    <mergeCell ref="K39:L39"/>
    <mergeCell ref="G38:H38"/>
    <mergeCell ref="I38:J38"/>
    <mergeCell ref="K31:L31"/>
    <mergeCell ref="B37:D37"/>
    <mergeCell ref="E37:F37"/>
    <mergeCell ref="B38:D38"/>
    <mergeCell ref="E38:F38"/>
    <mergeCell ref="E18:G18"/>
    <mergeCell ref="C18:D18"/>
    <mergeCell ref="B35:D35"/>
    <mergeCell ref="B36:D36"/>
    <mergeCell ref="E24:L24"/>
    <mergeCell ref="E27:G27"/>
    <mergeCell ref="C11:D11"/>
    <mergeCell ref="C13:D13"/>
    <mergeCell ref="C14:F14"/>
    <mergeCell ref="K36:L36"/>
    <mergeCell ref="I37:J37"/>
    <mergeCell ref="G35:H35"/>
    <mergeCell ref="G36:H36"/>
    <mergeCell ref="G34:H34"/>
    <mergeCell ref="G39:H39"/>
    <mergeCell ref="I39:J39"/>
    <mergeCell ref="C15:D15"/>
    <mergeCell ref="C16:D16"/>
    <mergeCell ref="C17:D17"/>
    <mergeCell ref="K19:L19"/>
    <mergeCell ref="E23:L23"/>
    <mergeCell ref="B31:D32"/>
    <mergeCell ref="E31:F32"/>
    <mergeCell ref="G31:H32"/>
    <mergeCell ref="I31:J32"/>
    <mergeCell ref="E17:L17"/>
    <mergeCell ref="E25:L25"/>
    <mergeCell ref="E28:L28"/>
    <mergeCell ref="E36:F36"/>
    <mergeCell ref="E35:F35"/>
    <mergeCell ref="I18:L18"/>
    <mergeCell ref="I27:L27"/>
    <mergeCell ref="F20:L20"/>
    <mergeCell ref="K40:L40"/>
    <mergeCell ref="I47:J47"/>
    <mergeCell ref="K49:L49"/>
    <mergeCell ref="B34:D34"/>
    <mergeCell ref="E34:F34"/>
    <mergeCell ref="I34:J34"/>
    <mergeCell ref="E26:F26"/>
    <mergeCell ref="J26:L26"/>
    <mergeCell ref="C23:D23"/>
    <mergeCell ref="C20:E20"/>
    <mergeCell ref="K42:L42"/>
    <mergeCell ref="K47:L47"/>
    <mergeCell ref="I49:J49"/>
    <mergeCell ref="K34:L34"/>
    <mergeCell ref="K35:L35"/>
    <mergeCell ref="I35:J35"/>
    <mergeCell ref="I36:J36"/>
    <mergeCell ref="G37:H37"/>
    <mergeCell ref="B48:D48"/>
    <mergeCell ref="E48:F48"/>
    <mergeCell ref="G48:H48"/>
    <mergeCell ref="B72:L72"/>
    <mergeCell ref="B73:D73"/>
    <mergeCell ref="J73:K73"/>
    <mergeCell ref="B74:D74"/>
    <mergeCell ref="J74:K74"/>
    <mergeCell ref="B56:K56"/>
    <mergeCell ref="B59:K59"/>
    <mergeCell ref="B58:K58"/>
    <mergeCell ref="B57:K57"/>
    <mergeCell ref="B67:E67"/>
    <mergeCell ref="G67:I67"/>
    <mergeCell ref="B65:L65"/>
    <mergeCell ref="B64:L64"/>
    <mergeCell ref="B63:L63"/>
  </mergeCells>
  <phoneticPr fontId="8" type="noConversion"/>
  <conditionalFormatting sqref="E15:F15 E16:L17 H15 J15:L15 G14 E11:L11 E18:G18 I18:L18 K19:L19 F20:L20 L5:L8 E23:L25 H26 J26 I27 E26:E28 K45:L50 E33:L40 E13:L13 E12">
    <cfRule type="containsBlanks" dxfId="388" priority="15">
      <formula>LEN(TRIM(E5))=0</formula>
    </cfRule>
  </conditionalFormatting>
  <conditionalFormatting sqref="E45:E52">
    <cfRule type="containsBlanks" dxfId="387" priority="45">
      <formula>LEN(TRIM(E45))=0</formula>
    </cfRule>
  </conditionalFormatting>
  <conditionalFormatting sqref="E45:F52">
    <cfRule type="containsText" dxfId="386" priority="32" operator="containsText" text="Y">
      <formula>NOT(ISERROR(SEARCH("Y",E45)))</formula>
    </cfRule>
    <cfRule type="containsText" dxfId="385" priority="33" operator="containsText" text="N">
      <formula>NOT(ISERROR(SEARCH("N",E45)))</formula>
    </cfRule>
  </conditionalFormatting>
  <conditionalFormatting sqref="F19">
    <cfRule type="containsBlanks" dxfId="384" priority="31">
      <formula>LEN(TRIM(F19))=0</formula>
    </cfRule>
  </conditionalFormatting>
  <conditionalFormatting sqref="F19:G19">
    <cfRule type="containsText" dxfId="383" priority="29" operator="containsText" text="Y">
      <formula>NOT(ISERROR(SEARCH("Y",F19)))</formula>
    </cfRule>
    <cfRule type="containsText" dxfId="382" priority="30" operator="containsText" text="N">
      <formula>NOT(ISERROR(SEARCH("N",F19)))</formula>
    </cfRule>
  </conditionalFormatting>
  <conditionalFormatting sqref="G47:H47 G51:J52">
    <cfRule type="containsBlanks" dxfId="381" priority="28">
      <formula>LEN(TRIM(G47))=0</formula>
    </cfRule>
  </conditionalFormatting>
  <conditionalFormatting sqref="E51:F51">
    <cfRule type="containsText" dxfId="380" priority="18" operator="containsText" text="Coverage">
      <formula>NOT(ISERROR(SEARCH("Coverage",E51)))</formula>
    </cfRule>
  </conditionalFormatting>
  <conditionalFormatting sqref="L5">
    <cfRule type="cellIs" dxfId="379" priority="27" operator="notEqual">
      <formula>45170</formula>
    </cfRule>
    <cfRule type="cellIs" dxfId="378" priority="64" operator="equal">
      <formula>45170</formula>
    </cfRule>
  </conditionalFormatting>
  <conditionalFormatting sqref="L6">
    <cfRule type="cellIs" dxfId="377" priority="24" operator="notEqual">
      <formula>45536</formula>
    </cfRule>
    <cfRule type="cellIs" dxfId="376" priority="26" operator="equal">
      <formula>45536</formula>
    </cfRule>
  </conditionalFormatting>
  <conditionalFormatting sqref="L7">
    <cfRule type="timePeriod" dxfId="375" priority="17" timePeriod="thisWeek">
      <formula>AND(TODAY()-ROUNDDOWN(L7,0)&lt;=WEEKDAY(TODAY())-1,ROUNDDOWN(L7,0)-TODAY()&lt;=7-WEEKDAY(TODAY()))</formula>
    </cfRule>
    <cfRule type="cellIs" dxfId="374" priority="78" operator="lessThan">
      <formula>TODAY()</formula>
    </cfRule>
  </conditionalFormatting>
  <conditionalFormatting sqref="I52:J52">
    <cfRule type="cellIs" dxfId="373" priority="4" operator="equal">
      <formula>0</formula>
    </cfRule>
  </conditionalFormatting>
  <conditionalFormatting sqref="K51:L51">
    <cfRule type="containsBlanks" dxfId="372" priority="1">
      <formula>LEN(TRIM(K51))=0</formula>
    </cfRule>
  </conditionalFormatting>
  <dataValidations xWindow="486" yWindow="566" count="4">
    <dataValidation allowBlank="1" showInputMessage="1" showErrorMessage="1" promptTitle="Total Cost New" sqref="I48" xr:uid="{00000000-0002-0000-0000-000007000000}"/>
    <dataValidation allowBlank="1" showInputMessage="1" showErrorMessage="1" promptTitle="APD" prompt="What is Total Cost New" sqref="G48:G49" xr:uid="{00000000-0002-0000-0000-00000A000000}"/>
    <dataValidation allowBlank="1" showInputMessage="1" showErrorMessage="1" promptTitle="TIV" prompt="What is the Total Insured Value" sqref="G45 I45" xr:uid="{00000000-0002-0000-0000-00000B000000}"/>
    <dataValidation allowBlank="1" showInputMessage="1" showErrorMessage="1" promptTitle="Crime application" prompt="Please complete crime application for this section" sqref="I49" xr:uid="{00000000-0002-0000-0000-00000C000000}"/>
  </dataValidations>
  <printOptions horizontalCentered="1"/>
  <pageMargins left="0.25" right="0.25" top="0.5" bottom="0.75" header="0.3" footer="0.3"/>
  <pageSetup scale="83" fitToHeight="0" orientation="portrait" r:id="rId1"/>
  <headerFooter alignWithMargins="0">
    <oddFooter>&amp;R&amp;P</oddFooter>
  </headerFooter>
  <rowBreaks count="1" manualBreakCount="1">
    <brk id="54"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2" id="{3219DCEA-5B29-4B36-87D9-DC17A7AC14E6}">
            <xm:f>$F$19='Data Validation'!$I$5</xm:f>
            <x14:dxf>
              <fill>
                <patternFill>
                  <bgColor theme="0" tint="-4.9989318521683403E-2"/>
                </patternFill>
              </fill>
            </x14:dxf>
          </x14:cfRule>
          <xm:sqref>F20:L20 K19:L19</xm:sqref>
        </x14:conditionalFormatting>
        <x14:conditionalFormatting xmlns:xm="http://schemas.microsoft.com/office/excel/2006/main">
          <x14:cfRule type="expression" priority="13" id="{09CDAF0E-1BEC-406B-877E-B603EB0562A4}">
            <xm:f>$E$45='Data Validation'!$I$5</xm:f>
            <x14:dxf>
              <fill>
                <patternFill>
                  <bgColor theme="0"/>
                </patternFill>
              </fill>
            </x14:dxf>
          </x14:cfRule>
          <xm:sqref>K45:L45</xm:sqref>
        </x14:conditionalFormatting>
        <x14:conditionalFormatting xmlns:xm="http://schemas.microsoft.com/office/excel/2006/main">
          <x14:cfRule type="expression" priority="14" id="{BA1D53A9-576C-4830-8E29-342E1966A4F5}">
            <xm:f>$E$46='Data Validation'!$I$5</xm:f>
            <x14:dxf>
              <fill>
                <patternFill>
                  <bgColor theme="0"/>
                </patternFill>
              </fill>
            </x14:dxf>
          </x14:cfRule>
          <xm:sqref>K46:L46</xm:sqref>
        </x14:conditionalFormatting>
        <x14:conditionalFormatting xmlns:xm="http://schemas.microsoft.com/office/excel/2006/main">
          <x14:cfRule type="expression" priority="22" id="{B21FA45C-4FD8-4771-AE38-BEAD9D5FEEB2}">
            <xm:f>$E$49='Data Validation'!$I$5</xm:f>
            <x14:dxf>
              <fill>
                <patternFill>
                  <bgColor theme="0"/>
                </patternFill>
              </fill>
            </x14:dxf>
          </x14:cfRule>
          <xm:sqref>K49:L49</xm:sqref>
        </x14:conditionalFormatting>
        <x14:conditionalFormatting xmlns:xm="http://schemas.microsoft.com/office/excel/2006/main">
          <x14:cfRule type="expression" priority="23" id="{5D4DCC91-2DB1-4578-BE6A-5AB76C3B9F11}">
            <xm:f>$E$50='Data Validation'!$I$5</xm:f>
            <x14:dxf>
              <fill>
                <patternFill>
                  <bgColor theme="0"/>
                </patternFill>
              </fill>
            </x14:dxf>
          </x14:cfRule>
          <xm:sqref>K50:L50</xm:sqref>
        </x14:conditionalFormatting>
        <x14:conditionalFormatting xmlns:xm="http://schemas.microsoft.com/office/excel/2006/main">
          <x14:cfRule type="expression" priority="16" id="{7958F411-EF2A-4600-8FB8-E89D494A545F}">
            <xm:f>$E$47='Data Validation'!$I$5</xm:f>
            <x14:dxf>
              <fill>
                <patternFill>
                  <bgColor theme="0"/>
                </patternFill>
              </fill>
            </x14:dxf>
          </x14:cfRule>
          <xm:sqref>K47:L47 G47:H47</xm:sqref>
        </x14:conditionalFormatting>
        <x14:conditionalFormatting xmlns:xm="http://schemas.microsoft.com/office/excel/2006/main">
          <x14:cfRule type="expression" priority="21" id="{18A86684-3E78-44A4-9AA3-01A7EFD85E2C}">
            <xm:f>$E$48='Data Validation'!$I$5</xm:f>
            <x14:dxf>
              <fill>
                <patternFill>
                  <bgColor theme="0"/>
                </patternFill>
              </fill>
            </x14:dxf>
          </x14:cfRule>
          <xm:sqref>K48:L48</xm:sqref>
        </x14:conditionalFormatting>
        <x14:conditionalFormatting xmlns:xm="http://schemas.microsoft.com/office/excel/2006/main">
          <x14:cfRule type="expression" priority="20" id="{255337E2-C8D7-4512-9657-D0C6B088D656}">
            <xm:f>$E$51='Data Validation'!$I$5</xm:f>
            <x14:dxf>
              <fill>
                <patternFill>
                  <bgColor theme="0"/>
                </patternFill>
              </fill>
            </x14:dxf>
          </x14:cfRule>
          <xm:sqref>G51:K51</xm:sqref>
        </x14:conditionalFormatting>
        <x14:conditionalFormatting xmlns:xm="http://schemas.microsoft.com/office/excel/2006/main">
          <x14:cfRule type="expression" priority="19" id="{45B16EFB-08AC-46F9-820A-ACF0705A9CEA}">
            <xm:f>$E$52='Data Validation'!$I$5</xm:f>
            <x14:dxf>
              <fill>
                <patternFill>
                  <bgColor theme="0"/>
                </patternFill>
              </fill>
            </x14:dxf>
          </x14:cfRule>
          <xm:sqref>G52:H52</xm:sqref>
        </x14:conditionalFormatting>
        <x14:conditionalFormatting xmlns:xm="http://schemas.microsoft.com/office/excel/2006/main">
          <x14:cfRule type="expression" priority="11" id="{EC142100-F4C8-4625-9377-2DACF2B7E26A}">
            <xm:f>$E$45='Data Validation'!$I$5</xm:f>
            <x14:dxf>
              <font>
                <color theme="0" tint="-4.9989318521683403E-2"/>
              </font>
              <fill>
                <patternFill>
                  <bgColor theme="0" tint="-4.9989318521683403E-2"/>
                </patternFill>
              </fill>
            </x14:dxf>
          </x14:cfRule>
          <xm:sqref>G45:L45</xm:sqref>
        </x14:conditionalFormatting>
        <x14:conditionalFormatting xmlns:xm="http://schemas.microsoft.com/office/excel/2006/main">
          <x14:cfRule type="expression" priority="10" id="{38562DD1-330C-4A06-8FD9-87B38951E092}">
            <xm:f>$E$46='Data Validation'!$I$5</xm:f>
            <x14:dxf>
              <font>
                <color theme="0" tint="-4.9989318521683403E-2"/>
              </font>
              <fill>
                <patternFill>
                  <bgColor theme="0" tint="-4.9989318521683403E-2"/>
                </patternFill>
              </fill>
            </x14:dxf>
          </x14:cfRule>
          <xm:sqref>G46:L46</xm:sqref>
        </x14:conditionalFormatting>
        <x14:conditionalFormatting xmlns:xm="http://schemas.microsoft.com/office/excel/2006/main">
          <x14:cfRule type="expression" priority="9" id="{F773637A-72C3-4893-977F-38DF9C7EAB24}">
            <xm:f>$E$47='Data Validation'!$I$5</xm:f>
            <x14:dxf>
              <font>
                <color theme="0" tint="-4.9989318521683403E-2"/>
              </font>
              <fill>
                <patternFill>
                  <bgColor theme="0" tint="-4.9989318521683403E-2"/>
                </patternFill>
              </fill>
            </x14:dxf>
          </x14:cfRule>
          <xm:sqref>G47:L47</xm:sqref>
        </x14:conditionalFormatting>
        <x14:conditionalFormatting xmlns:xm="http://schemas.microsoft.com/office/excel/2006/main">
          <x14:cfRule type="expression" priority="8" id="{21B35903-B21C-47B9-A1C1-8A34C1FB3B34}">
            <xm:f>$E$48='Data Validation'!$I$5</xm:f>
            <x14:dxf>
              <font>
                <color theme="0" tint="-4.9989318521683403E-2"/>
              </font>
              <fill>
                <patternFill>
                  <bgColor theme="0" tint="-4.9989318521683403E-2"/>
                </patternFill>
              </fill>
            </x14:dxf>
          </x14:cfRule>
          <xm:sqref>G48:L48</xm:sqref>
        </x14:conditionalFormatting>
        <x14:conditionalFormatting xmlns:xm="http://schemas.microsoft.com/office/excel/2006/main">
          <x14:cfRule type="expression" priority="7" id="{A630DA42-8327-4D17-9FD7-75FD09543F2E}">
            <xm:f>$E$49='Data Validation'!$I$5</xm:f>
            <x14:dxf>
              <font>
                <color theme="0" tint="-4.9989318521683403E-2"/>
              </font>
              <fill>
                <patternFill>
                  <bgColor theme="0" tint="-4.9989318521683403E-2"/>
                </patternFill>
              </fill>
            </x14:dxf>
          </x14:cfRule>
          <xm:sqref>G49:L49</xm:sqref>
        </x14:conditionalFormatting>
        <x14:conditionalFormatting xmlns:xm="http://schemas.microsoft.com/office/excel/2006/main">
          <x14:cfRule type="expression" priority="6" id="{513CB229-AE39-47C9-8F1D-8F9432AD4388}">
            <xm:f>$E$50='Data Validation'!$I$5</xm:f>
            <x14:dxf>
              <font>
                <color theme="0" tint="-4.9989318521683403E-2"/>
              </font>
              <fill>
                <patternFill>
                  <bgColor theme="0" tint="-4.9989318521683403E-2"/>
                </patternFill>
              </fill>
            </x14:dxf>
          </x14:cfRule>
          <xm:sqref>G50:L50</xm:sqref>
        </x14:conditionalFormatting>
        <x14:conditionalFormatting xmlns:xm="http://schemas.microsoft.com/office/excel/2006/main">
          <x14:cfRule type="expression" priority="2" id="{25088D7D-BD4F-4E0F-AA45-AC190AA95EC4}">
            <xm:f>$E$51='Data Validation'!$I$5</xm:f>
            <x14:dxf>
              <font>
                <color theme="0" tint="-4.9989318521683403E-2"/>
              </font>
              <fill>
                <patternFill>
                  <bgColor theme="0" tint="-4.9989318521683403E-2"/>
                </patternFill>
              </fill>
            </x14:dxf>
          </x14:cfRule>
          <xm:sqref>G51:L51</xm:sqref>
        </x14:conditionalFormatting>
        <x14:conditionalFormatting xmlns:xm="http://schemas.microsoft.com/office/excel/2006/main">
          <x14:cfRule type="expression" priority="3" id="{E53B8342-1416-4607-9A2D-9752F08A5F1D}">
            <xm:f>$E$52='Data Validation'!$I$5</xm:f>
            <x14:dxf>
              <font>
                <color theme="0" tint="-4.9989318521683403E-2"/>
              </font>
              <fill>
                <patternFill>
                  <bgColor theme="0" tint="-4.9989318521683403E-2"/>
                </patternFill>
              </fill>
            </x14:dxf>
          </x14:cfRule>
          <xm:sqref>G52:L52</xm:sqref>
        </x14:conditionalFormatting>
      </x14:conditionalFormattings>
    </ext>
    <ext xmlns:x14="http://schemas.microsoft.com/office/spreadsheetml/2009/9/main" uri="{CCE6A557-97BC-4b89-ADB6-D9C93CAAB3DF}">
      <x14:dataValidations xmlns:xm="http://schemas.microsoft.com/office/excel/2006/main" xWindow="486" yWindow="566" count="13">
        <x14:dataValidation type="list" allowBlank="1" showInputMessage="1" showErrorMessage="1" xr:uid="{30B583A7-4FCB-434D-AD1D-E618773C7FD7}">
          <x14:formula1>
            <xm:f>'Data Validation'!$I$6:$I$8</xm:f>
          </x14:formula1>
          <xm:sqref>K19:L19</xm:sqref>
        </x14:dataValidation>
        <x14:dataValidation type="list" allowBlank="1" showInputMessage="1" showErrorMessage="1" xr:uid="{CDC1EFBE-C76D-4226-8DD5-B29CBED2E9E4}">
          <x14:formula1>
            <xm:f>'Data Validation'!$I$3:$I$5</xm:f>
          </x14:formula1>
          <xm:sqref>F19 E45:F50 E52:F52</xm:sqref>
        </x14:dataValidation>
        <x14:dataValidation type="list" allowBlank="1" showInputMessage="1" showErrorMessage="1" xr:uid="{96935C94-6640-47BB-A2AD-2442E31F0CD7}">
          <x14:formula1>
            <xm:f>'Data Validation'!$I$13:$I$23</xm:f>
          </x14:formula1>
          <xm:sqref>K45</xm:sqref>
        </x14:dataValidation>
        <x14:dataValidation type="list" allowBlank="1" showInputMessage="1" showErrorMessage="1" xr:uid="{C60A6202-9D79-4497-AB24-B73B9CB2336B}">
          <x14:formula1>
            <xm:f>'Data Validation'!$M$19:$M$22</xm:f>
          </x14:formula1>
          <xm:sqref>G47:H47</xm:sqref>
        </x14:dataValidation>
        <x14:dataValidation type="list" allowBlank="1" showInputMessage="1" showErrorMessage="1" xr:uid="{284EB2C0-EED2-4312-8110-D2152126DCF1}">
          <x14:formula1>
            <xm:f>'Data Validation'!$M$14:$M$16</xm:f>
          </x14:formula1>
          <xm:sqref>G51:J51</xm:sqref>
        </x14:dataValidation>
        <x14:dataValidation type="list" allowBlank="1" showInputMessage="1" showErrorMessage="1" xr:uid="{1F4C0F5C-1150-4683-82EE-5CDC729E2409}">
          <x14:formula1>
            <xm:f>'Data Validation'!$O$13:$O$22</xm:f>
          </x14:formula1>
          <xm:sqref>G52:H52</xm:sqref>
        </x14:dataValidation>
        <x14:dataValidation type="list" allowBlank="1" showInputMessage="1" showErrorMessage="1" xr:uid="{2C5EC86E-1F57-4479-80D3-013B1449F641}">
          <x14:formula1>
            <xm:f>'Data Validation'!$G$13:$G$17</xm:f>
          </x14:formula1>
          <xm:sqref>E12:L12</xm:sqref>
        </x14:dataValidation>
        <x14:dataValidation type="list" allowBlank="1" showInputMessage="1" showErrorMessage="1" xr:uid="{5B0197CF-FE0B-41C4-A07E-C7E1CF240981}">
          <x14:formula1>
            <xm:f>'Data Validation'!$O$25:$O$35</xm:f>
          </x14:formula1>
          <xm:sqref>K47:L48</xm:sqref>
        </x14:dataValidation>
        <x14:dataValidation type="list" allowBlank="1" showInputMessage="1" showErrorMessage="1" xr:uid="{97730944-8EE4-466B-B8BF-8E85D2A6E361}">
          <x14:formula1>
            <xm:f>'Data Validation'!$C$51:$C$57</xm:f>
          </x14:formula1>
          <xm:sqref>K46:L46</xm:sqref>
        </x14:dataValidation>
        <x14:dataValidation type="list" allowBlank="1" showInputMessage="1" showErrorMessage="1" xr:uid="{057F2B73-FC09-4B2D-871D-864FBC0A87F2}">
          <x14:formula1>
            <xm:f>'Data Validation'!$I$62:$I$65</xm:f>
          </x14:formula1>
          <xm:sqref>E51:F51</xm:sqref>
        </x14:dataValidation>
        <x14:dataValidation type="list" allowBlank="1" showInputMessage="1" showErrorMessage="1" xr:uid="{57E429BC-FE05-49C4-AC86-D5E6CE8E5D24}">
          <x14:formula1>
            <xm:f>'Data Validation'!$I$37:$I$41</xm:f>
          </x14:formula1>
          <xm:sqref>K49:L49</xm:sqref>
        </x14:dataValidation>
        <x14:dataValidation type="list" allowBlank="1" showInputMessage="1" showErrorMessage="1" xr:uid="{EFBE6AE7-98E5-4562-A678-CA3E478F54DE}">
          <x14:formula1>
            <xm:f>'Data Validation'!$C$78:$C$83</xm:f>
          </x14:formula1>
          <xm:sqref>K50:L50</xm:sqref>
        </x14:dataValidation>
        <x14:dataValidation type="list" allowBlank="1" showInputMessage="1" showErrorMessage="1" xr:uid="{98886C3E-44D0-4819-A764-67AD3EB49A93}">
          <x14:formula1>
            <xm:f>'Data Validation'!$K$7:$K$23</xm:f>
          </x14:formula1>
          <xm:sqref>L45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92D050"/>
    <pageSetUpPr autoPageBreaks="0" fitToPage="1"/>
  </sheetPr>
  <dimension ref="A1:L55"/>
  <sheetViews>
    <sheetView showGridLines="0" zoomScaleNormal="100" workbookViewId="0">
      <pane ySplit="2" topLeftCell="A3" activePane="bottomLeft" state="frozen"/>
      <selection pane="bottomLeft" activeCell="I11" sqref="I11"/>
    </sheetView>
  </sheetViews>
  <sheetFormatPr defaultColWidth="8.7265625" defaultRowHeight="12.5" x14ac:dyDescent="0.25"/>
  <cols>
    <col min="1" max="1" width="3.1796875" style="3" customWidth="1"/>
    <col min="2" max="2" width="3.7265625" style="222" customWidth="1"/>
    <col min="3" max="3" width="3.1796875" style="3" customWidth="1"/>
    <col min="4" max="4" width="17.7265625" style="3" customWidth="1"/>
    <col min="5" max="5" width="14.54296875" style="3" customWidth="1"/>
    <col min="6" max="6" width="14.26953125" style="3" customWidth="1"/>
    <col min="7" max="7" width="15.453125" style="3" customWidth="1"/>
    <col min="8" max="8" width="12.1796875" style="3" customWidth="1"/>
    <col min="9" max="9" width="15.81640625" style="3" customWidth="1"/>
    <col min="10" max="10" width="75.54296875" style="57" customWidth="1"/>
    <col min="11" max="11" width="2.81640625" customWidth="1"/>
  </cols>
  <sheetData>
    <row r="1" spans="1:12" ht="40.15" customHeight="1" x14ac:dyDescent="0.25">
      <c r="A1" s="651" t="s">
        <v>32</v>
      </c>
      <c r="B1" s="651"/>
      <c r="C1" s="651"/>
      <c r="D1" s="651"/>
      <c r="E1" s="651"/>
      <c r="F1" s="651"/>
      <c r="G1" s="651"/>
      <c r="H1" s="651"/>
      <c r="I1" s="651"/>
      <c r="J1" s="156" t="s">
        <v>460</v>
      </c>
    </row>
    <row r="2" spans="1:12" s="528" customFormat="1" ht="20" x14ac:dyDescent="0.4">
      <c r="A2" s="528" t="s">
        <v>573</v>
      </c>
      <c r="B2" s="527"/>
      <c r="E2" s="526">
        <f>Gen!E11</f>
        <v>0</v>
      </c>
    </row>
    <row r="3" spans="1:12" s="20" customFormat="1" ht="15.5" x14ac:dyDescent="0.35">
      <c r="A3" s="418" t="s">
        <v>563</v>
      </c>
      <c r="B3" s="202"/>
      <c r="C3" s="203"/>
      <c r="D3" s="203"/>
      <c r="E3" s="203"/>
      <c r="F3" s="203"/>
      <c r="G3" s="203"/>
      <c r="H3" s="203"/>
      <c r="I3" s="203"/>
      <c r="J3" s="203"/>
      <c r="K3" s="204"/>
    </row>
    <row r="4" spans="1:12" ht="15.5" x14ac:dyDescent="0.35">
      <c r="A4" s="184" t="s">
        <v>88</v>
      </c>
      <c r="B4" s="217"/>
      <c r="C4" s="183"/>
      <c r="D4" s="183"/>
      <c r="E4" s="183"/>
      <c r="F4" s="183"/>
      <c r="G4" s="183"/>
      <c r="H4" s="183"/>
      <c r="I4" s="190" t="s">
        <v>71</v>
      </c>
      <c r="J4" s="228"/>
      <c r="K4" s="180"/>
    </row>
    <row r="5" spans="1:12" ht="14.25" customHeight="1" x14ac:dyDescent="0.3">
      <c r="A5" s="186"/>
      <c r="B5" s="24" t="s">
        <v>9</v>
      </c>
      <c r="C5" s="119" t="s">
        <v>89</v>
      </c>
      <c r="D5" s="119"/>
      <c r="E5" s="119"/>
      <c r="F5" s="119"/>
      <c r="G5" s="119"/>
      <c r="H5" s="119"/>
      <c r="I5" s="138">
        <v>1000000</v>
      </c>
      <c r="J5" s="229"/>
      <c r="K5" s="180"/>
    </row>
    <row r="6" spans="1:12" ht="14.25" customHeight="1" x14ac:dyDescent="0.3">
      <c r="A6" s="186"/>
      <c r="B6" s="26" t="s">
        <v>10</v>
      </c>
      <c r="C6" s="22" t="s">
        <v>90</v>
      </c>
      <c r="D6" s="22"/>
      <c r="E6" s="22"/>
      <c r="F6" s="22"/>
      <c r="G6" s="22"/>
      <c r="H6" s="22"/>
      <c r="I6" s="138">
        <v>1000000</v>
      </c>
      <c r="J6" s="230"/>
      <c r="K6" s="180"/>
    </row>
    <row r="7" spans="1:12" ht="14.25" customHeight="1" x14ac:dyDescent="0.3">
      <c r="A7" s="186"/>
      <c r="B7" s="26" t="s">
        <v>11</v>
      </c>
      <c r="C7" s="22" t="s">
        <v>91</v>
      </c>
      <c r="D7" s="22"/>
      <c r="E7" s="22"/>
      <c r="F7" s="22"/>
      <c r="G7" s="22"/>
      <c r="H7" s="22"/>
      <c r="I7" s="138">
        <v>1000000</v>
      </c>
      <c r="J7" s="230"/>
      <c r="K7" s="180"/>
    </row>
    <row r="8" spans="1:12" ht="14.25" customHeight="1" x14ac:dyDescent="0.3">
      <c r="A8" s="186"/>
      <c r="B8" s="26" t="s">
        <v>12</v>
      </c>
      <c r="C8" s="23" t="s">
        <v>92</v>
      </c>
      <c r="D8" s="23"/>
      <c r="E8" s="23"/>
      <c r="F8" s="23"/>
      <c r="G8" s="23"/>
      <c r="H8" s="23"/>
      <c r="I8" s="138">
        <v>1000000</v>
      </c>
      <c r="J8" s="230"/>
      <c r="K8" s="180"/>
      <c r="L8" s="3"/>
    </row>
    <row r="9" spans="1:12" ht="14.25" customHeight="1" x14ac:dyDescent="0.3">
      <c r="A9" s="186"/>
      <c r="B9" s="26" t="s">
        <v>14</v>
      </c>
      <c r="C9" s="22" t="s">
        <v>93</v>
      </c>
      <c r="D9" s="22"/>
      <c r="E9" s="22"/>
      <c r="F9" s="22"/>
      <c r="G9" s="22"/>
      <c r="H9" s="22"/>
      <c r="I9" s="138">
        <v>2000000</v>
      </c>
      <c r="J9" s="230"/>
      <c r="K9" s="180"/>
      <c r="L9" s="3"/>
    </row>
    <row r="10" spans="1:12" ht="14.25" customHeight="1" x14ac:dyDescent="0.3">
      <c r="A10" s="186"/>
      <c r="B10" s="26" t="s">
        <v>16</v>
      </c>
      <c r="C10" s="22" t="s">
        <v>94</v>
      </c>
      <c r="D10" s="22"/>
      <c r="E10" s="22"/>
      <c r="F10" s="22"/>
      <c r="G10" s="22"/>
      <c r="H10" s="22"/>
      <c r="I10" s="138">
        <v>50000</v>
      </c>
      <c r="J10" s="230"/>
      <c r="K10" s="180"/>
    </row>
    <row r="11" spans="1:12" ht="14.25" customHeight="1" x14ac:dyDescent="0.3">
      <c r="A11" s="186"/>
      <c r="B11" s="26" t="s">
        <v>17</v>
      </c>
      <c r="C11" s="22" t="s">
        <v>95</v>
      </c>
      <c r="D11" s="22"/>
      <c r="E11" s="22"/>
      <c r="F11" s="22"/>
      <c r="G11" s="22"/>
      <c r="H11" s="22"/>
      <c r="I11" s="139"/>
      <c r="J11" s="230"/>
      <c r="K11" s="180"/>
    </row>
    <row r="12" spans="1:12" ht="14.25" customHeight="1" x14ac:dyDescent="0.3">
      <c r="A12" s="186"/>
      <c r="B12" s="27" t="s">
        <v>18</v>
      </c>
      <c r="C12" s="28" t="s">
        <v>448</v>
      </c>
      <c r="D12" s="28"/>
      <c r="E12" s="28"/>
      <c r="F12" s="28"/>
      <c r="G12" s="28"/>
      <c r="H12" s="28"/>
      <c r="I12" s="138">
        <f>Gen!K46</f>
        <v>0</v>
      </c>
      <c r="J12" s="230"/>
      <c r="K12" s="180"/>
    </row>
    <row r="13" spans="1:12" ht="14.25" customHeight="1" x14ac:dyDescent="0.25">
      <c r="A13" s="186"/>
      <c r="B13" s="205"/>
      <c r="C13" s="183"/>
      <c r="D13" s="183"/>
      <c r="E13" s="183"/>
      <c r="F13" s="183"/>
      <c r="G13" s="183"/>
      <c r="H13" s="183"/>
      <c r="I13" s="183"/>
      <c r="J13" s="230"/>
      <c r="K13" s="180"/>
    </row>
    <row r="14" spans="1:12" ht="15.5" x14ac:dyDescent="0.35">
      <c r="A14" s="184" t="s">
        <v>96</v>
      </c>
      <c r="B14" s="206"/>
      <c r="C14" s="207"/>
      <c r="D14" s="183"/>
      <c r="E14" s="183"/>
      <c r="F14" s="183"/>
      <c r="G14" s="183"/>
      <c r="H14" s="183"/>
      <c r="I14" s="208"/>
      <c r="J14" s="230"/>
      <c r="K14" s="180"/>
    </row>
    <row r="15" spans="1:12" ht="14.25" customHeight="1" x14ac:dyDescent="0.3">
      <c r="A15" s="186"/>
      <c r="B15" s="24" t="s">
        <v>9</v>
      </c>
      <c r="C15" s="25" t="s">
        <v>98</v>
      </c>
      <c r="D15" s="25"/>
      <c r="E15" s="25"/>
      <c r="F15" s="25"/>
      <c r="G15" s="25"/>
      <c r="H15" s="64"/>
      <c r="I15" s="313"/>
      <c r="J15" s="230"/>
      <c r="K15" s="180"/>
    </row>
    <row r="16" spans="1:12" ht="14.25" customHeight="1" x14ac:dyDescent="0.3">
      <c r="A16" s="186"/>
      <c r="B16" s="26" t="s">
        <v>10</v>
      </c>
      <c r="C16" s="23" t="s">
        <v>99</v>
      </c>
      <c r="D16" s="23"/>
      <c r="E16" s="23"/>
      <c r="F16" s="23"/>
      <c r="G16" s="23"/>
      <c r="H16" s="30"/>
      <c r="I16" s="313"/>
      <c r="J16" s="183"/>
      <c r="K16" s="180"/>
    </row>
    <row r="17" spans="1:12" ht="14.25" customHeight="1" x14ac:dyDescent="0.3">
      <c r="A17" s="186"/>
      <c r="B17" s="26" t="s">
        <v>11</v>
      </c>
      <c r="C17" s="23" t="s">
        <v>100</v>
      </c>
      <c r="D17" s="23"/>
      <c r="E17" s="23"/>
      <c r="F17" s="23"/>
      <c r="G17" s="23"/>
      <c r="H17" s="30"/>
      <c r="I17" s="314"/>
      <c r="J17" s="230"/>
      <c r="K17" s="180"/>
    </row>
    <row r="18" spans="1:12" ht="14.25" customHeight="1" x14ac:dyDescent="0.3">
      <c r="A18" s="186"/>
      <c r="B18" s="24" t="s">
        <v>12</v>
      </c>
      <c r="C18" s="25" t="s">
        <v>97</v>
      </c>
      <c r="D18" s="25"/>
      <c r="E18" s="25"/>
      <c r="F18" s="25"/>
      <c r="G18" s="25"/>
      <c r="H18" s="64"/>
      <c r="I18" s="313"/>
      <c r="J18" s="230"/>
      <c r="K18" s="180"/>
    </row>
    <row r="19" spans="1:12" ht="14.25" customHeight="1" x14ac:dyDescent="0.3">
      <c r="A19" s="186"/>
      <c r="B19" s="26" t="s">
        <v>14</v>
      </c>
      <c r="C19" s="23" t="s">
        <v>101</v>
      </c>
      <c r="D19" s="23"/>
      <c r="E19" s="23"/>
      <c r="F19" s="23"/>
      <c r="G19" s="23"/>
      <c r="H19" s="30"/>
      <c r="I19" s="313"/>
      <c r="J19" s="230"/>
      <c r="K19" s="180"/>
    </row>
    <row r="20" spans="1:12" ht="14.25" customHeight="1" x14ac:dyDescent="0.3">
      <c r="A20" s="186"/>
      <c r="B20" s="26" t="s">
        <v>16</v>
      </c>
      <c r="C20" s="23" t="s">
        <v>102</v>
      </c>
      <c r="D20" s="23"/>
      <c r="E20" s="23"/>
      <c r="F20" s="23"/>
      <c r="G20" s="23"/>
      <c r="H20" s="30"/>
      <c r="I20" s="313"/>
      <c r="J20" s="230"/>
      <c r="K20" s="180"/>
    </row>
    <row r="21" spans="1:12" ht="14.65" customHeight="1" x14ac:dyDescent="0.3">
      <c r="A21" s="186"/>
      <c r="B21" s="26" t="s">
        <v>17</v>
      </c>
      <c r="C21" s="23" t="s">
        <v>103</v>
      </c>
      <c r="D21" s="23"/>
      <c r="E21" s="23"/>
      <c r="F21" s="23"/>
      <c r="G21" s="23"/>
      <c r="H21" s="30"/>
      <c r="I21" s="313"/>
      <c r="J21" s="230"/>
      <c r="K21" s="180"/>
    </row>
    <row r="22" spans="1:12" ht="14.25" customHeight="1" x14ac:dyDescent="0.3">
      <c r="A22" s="186"/>
      <c r="B22" s="26" t="s">
        <v>18</v>
      </c>
      <c r="C22" s="650" t="s">
        <v>383</v>
      </c>
      <c r="D22" s="650"/>
      <c r="E22" s="650"/>
      <c r="F22" s="650"/>
      <c r="G22" s="650"/>
      <c r="H22" s="30"/>
      <c r="I22" s="164"/>
      <c r="J22" s="230"/>
      <c r="K22" s="180"/>
    </row>
    <row r="23" spans="1:12" ht="14.25" customHeight="1" x14ac:dyDescent="0.3">
      <c r="A23" s="186"/>
      <c r="B23" s="27"/>
      <c r="C23" s="652" t="s">
        <v>104</v>
      </c>
      <c r="D23" s="652"/>
      <c r="E23" s="652"/>
      <c r="F23" s="652"/>
      <c r="G23" s="652"/>
      <c r="H23" s="653"/>
      <c r="I23" s="313"/>
      <c r="J23" s="230"/>
      <c r="K23" s="180"/>
    </row>
    <row r="24" spans="1:12" ht="14.25" customHeight="1" x14ac:dyDescent="0.3">
      <c r="A24" s="186"/>
      <c r="B24" s="209"/>
      <c r="C24" s="174"/>
      <c r="D24" s="174"/>
      <c r="E24" s="174"/>
      <c r="F24" s="174"/>
      <c r="G24" s="174"/>
      <c r="H24" s="174"/>
      <c r="I24" s="174"/>
      <c r="J24" s="230"/>
      <c r="K24" s="180"/>
    </row>
    <row r="25" spans="1:12" ht="15.5" x14ac:dyDescent="0.35">
      <c r="A25" s="184" t="s">
        <v>87</v>
      </c>
      <c r="B25" s="210"/>
      <c r="C25" s="190"/>
      <c r="D25" s="181"/>
      <c r="E25" s="181"/>
      <c r="F25" s="181"/>
      <c r="G25" s="181"/>
      <c r="H25" s="181"/>
      <c r="I25" s="181"/>
      <c r="J25" s="230"/>
      <c r="K25" s="180"/>
    </row>
    <row r="26" spans="1:12" ht="14" x14ac:dyDescent="0.3">
      <c r="A26" s="186"/>
      <c r="B26" s="24" t="s">
        <v>9</v>
      </c>
      <c r="C26" s="25" t="s">
        <v>105</v>
      </c>
      <c r="D26" s="25"/>
      <c r="E26" s="25"/>
      <c r="F26" s="25"/>
      <c r="G26" s="25"/>
      <c r="H26" s="25"/>
      <c r="I26" s="162"/>
      <c r="J26" s="231"/>
      <c r="K26" s="180"/>
    </row>
    <row r="27" spans="1:12" ht="14" x14ac:dyDescent="0.3">
      <c r="A27" s="186"/>
      <c r="B27" s="26" t="s">
        <v>10</v>
      </c>
      <c r="C27" s="23" t="s">
        <v>477</v>
      </c>
      <c r="D27" s="23"/>
      <c r="E27" s="23"/>
      <c r="F27" s="23"/>
      <c r="G27" s="23"/>
      <c r="H27" s="23"/>
      <c r="I27" s="162"/>
      <c r="J27" s="231"/>
      <c r="K27" s="180"/>
      <c r="L27" s="3"/>
    </row>
    <row r="28" spans="1:12" ht="14.25" customHeight="1" x14ac:dyDescent="0.3">
      <c r="A28" s="186"/>
      <c r="B28" s="26" t="s">
        <v>11</v>
      </c>
      <c r="C28" s="23" t="s">
        <v>106</v>
      </c>
      <c r="D28" s="29"/>
      <c r="E28" s="29"/>
      <c r="F28" s="29"/>
      <c r="G28" s="29"/>
      <c r="H28" s="29"/>
      <c r="I28" s="162"/>
      <c r="J28" s="231"/>
      <c r="K28" s="180"/>
    </row>
    <row r="29" spans="1:12" ht="14" x14ac:dyDescent="0.3">
      <c r="A29" s="186"/>
      <c r="B29" s="26" t="s">
        <v>12</v>
      </c>
      <c r="C29" s="22" t="s">
        <v>107</v>
      </c>
      <c r="D29" s="23"/>
      <c r="E29" s="23"/>
      <c r="F29" s="23"/>
      <c r="G29" s="23"/>
      <c r="H29" s="23"/>
      <c r="I29" s="162"/>
      <c r="J29" s="231"/>
      <c r="K29" s="180"/>
      <c r="L29" s="3"/>
    </row>
    <row r="30" spans="1:12" ht="14" x14ac:dyDescent="0.3">
      <c r="A30" s="186"/>
      <c r="B30" s="27" t="s">
        <v>14</v>
      </c>
      <c r="C30" s="28" t="s">
        <v>108</v>
      </c>
      <c r="D30" s="28"/>
      <c r="E30" s="28"/>
      <c r="F30" s="28"/>
      <c r="G30" s="28"/>
      <c r="H30" s="28"/>
      <c r="I30" s="162"/>
      <c r="J30" s="231"/>
      <c r="K30" s="180"/>
      <c r="L30" s="3"/>
    </row>
    <row r="31" spans="1:12" ht="13.5" customHeight="1" x14ac:dyDescent="0.3">
      <c r="A31" s="186"/>
      <c r="B31" s="26" t="s">
        <v>16</v>
      </c>
      <c r="C31" s="22" t="s">
        <v>109</v>
      </c>
      <c r="D31" s="23"/>
      <c r="E31" s="23"/>
      <c r="F31" s="23"/>
      <c r="G31" s="23"/>
      <c r="H31" s="23"/>
      <c r="I31" s="30"/>
      <c r="J31" s="230"/>
      <c r="K31" s="180"/>
    </row>
    <row r="32" spans="1:12" ht="14.25" customHeight="1" x14ac:dyDescent="0.3">
      <c r="A32" s="186"/>
      <c r="B32" s="26"/>
      <c r="C32" s="23"/>
      <c r="D32" s="31" t="s">
        <v>110</v>
      </c>
      <c r="E32" s="162"/>
      <c r="F32" s="31" t="s">
        <v>111</v>
      </c>
      <c r="G32" s="162"/>
      <c r="H32" s="31" t="s">
        <v>112</v>
      </c>
      <c r="I32" s="162"/>
      <c r="J32" s="230"/>
      <c r="K32" s="180"/>
      <c r="L32" s="3"/>
    </row>
    <row r="33" spans="1:12" ht="14.25" customHeight="1" x14ac:dyDescent="0.3">
      <c r="A33" s="186"/>
      <c r="B33" s="26"/>
      <c r="C33" s="23"/>
      <c r="D33" s="31" t="s">
        <v>113</v>
      </c>
      <c r="E33" s="162"/>
      <c r="F33" s="31" t="s">
        <v>114</v>
      </c>
      <c r="G33" s="162"/>
      <c r="H33" s="31" t="s">
        <v>115</v>
      </c>
      <c r="I33" s="162"/>
      <c r="J33" s="230"/>
      <c r="K33" s="180"/>
    </row>
    <row r="34" spans="1:12" ht="14.25" customHeight="1" x14ac:dyDescent="0.3">
      <c r="A34" s="186"/>
      <c r="B34" s="26"/>
      <c r="C34" s="23"/>
      <c r="D34" s="31" t="s">
        <v>116</v>
      </c>
      <c r="E34" s="162"/>
      <c r="F34" s="31" t="s">
        <v>117</v>
      </c>
      <c r="G34" s="162"/>
      <c r="H34" s="31" t="s">
        <v>118</v>
      </c>
      <c r="I34" s="162"/>
      <c r="J34" s="230"/>
      <c r="K34" s="180"/>
    </row>
    <row r="35" spans="1:12" ht="14.25" customHeight="1" x14ac:dyDescent="0.3">
      <c r="A35" s="186"/>
      <c r="B35" s="26"/>
      <c r="C35" s="23"/>
      <c r="D35" s="31" t="s">
        <v>119</v>
      </c>
      <c r="E35" s="649"/>
      <c r="F35" s="649"/>
      <c r="G35" s="649"/>
      <c r="H35" s="649"/>
      <c r="I35" s="649"/>
      <c r="J35" s="230"/>
      <c r="K35" s="180"/>
    </row>
    <row r="36" spans="1:12" ht="14" x14ac:dyDescent="0.3">
      <c r="A36" s="186"/>
      <c r="B36" s="24" t="s">
        <v>17</v>
      </c>
      <c r="C36" s="25" t="s">
        <v>123</v>
      </c>
      <c r="D36" s="25"/>
      <c r="E36" s="25"/>
      <c r="F36" s="25"/>
      <c r="G36" s="25"/>
      <c r="H36" s="25"/>
      <c r="I36" s="162"/>
      <c r="J36" s="231"/>
      <c r="K36" s="180"/>
    </row>
    <row r="37" spans="1:12" ht="14" x14ac:dyDescent="0.3">
      <c r="A37" s="186"/>
      <c r="B37" s="26"/>
      <c r="C37" s="23" t="s">
        <v>124</v>
      </c>
      <c r="D37" s="32"/>
      <c r="E37" s="33"/>
      <c r="F37" s="33"/>
      <c r="G37" s="33"/>
      <c r="H37" s="33"/>
      <c r="I37" s="162"/>
      <c r="J37" s="231"/>
      <c r="K37" s="234"/>
    </row>
    <row r="38" spans="1:12" ht="14" x14ac:dyDescent="0.3">
      <c r="A38" s="186"/>
      <c r="B38" s="26"/>
      <c r="C38" s="23" t="s">
        <v>125</v>
      </c>
      <c r="D38" s="23"/>
      <c r="E38" s="23"/>
      <c r="F38" s="23"/>
      <c r="G38" s="23"/>
      <c r="H38" s="23"/>
      <c r="I38" s="162"/>
      <c r="J38" s="231"/>
      <c r="K38" s="180"/>
    </row>
    <row r="39" spans="1:12" ht="14" x14ac:dyDescent="0.3">
      <c r="A39" s="186"/>
      <c r="B39" s="26" t="s">
        <v>18</v>
      </c>
      <c r="C39" s="23" t="s">
        <v>127</v>
      </c>
      <c r="D39" s="29"/>
      <c r="E39" s="29"/>
      <c r="F39" s="29"/>
      <c r="G39" s="29"/>
      <c r="H39" s="29"/>
      <c r="I39" s="162"/>
      <c r="J39" s="231"/>
      <c r="K39" s="180"/>
      <c r="L39" s="3"/>
    </row>
    <row r="40" spans="1:12" ht="14" x14ac:dyDescent="0.3">
      <c r="A40" s="186"/>
      <c r="B40" s="26" t="s">
        <v>20</v>
      </c>
      <c r="C40" s="23" t="s">
        <v>129</v>
      </c>
      <c r="D40" s="23"/>
      <c r="E40" s="23"/>
      <c r="F40" s="23"/>
      <c r="G40" s="23"/>
      <c r="H40" s="23"/>
      <c r="I40" s="162"/>
      <c r="J40" s="231"/>
      <c r="K40" s="180"/>
    </row>
    <row r="41" spans="1:12" ht="15.75" customHeight="1" x14ac:dyDescent="0.3">
      <c r="A41" s="186"/>
      <c r="B41" s="24" t="s">
        <v>126</v>
      </c>
      <c r="C41" s="25" t="s">
        <v>131</v>
      </c>
      <c r="D41" s="25"/>
      <c r="E41" s="25"/>
      <c r="F41" s="25"/>
      <c r="G41" s="25"/>
      <c r="H41" s="64"/>
      <c r="I41" s="164"/>
      <c r="J41" s="231"/>
      <c r="K41" s="180"/>
    </row>
    <row r="42" spans="1:12" ht="14" x14ac:dyDescent="0.3">
      <c r="A42" s="186"/>
      <c r="B42" s="26"/>
      <c r="C42" s="650" t="s">
        <v>305</v>
      </c>
      <c r="D42" s="650"/>
      <c r="E42" s="650"/>
      <c r="F42" s="650"/>
      <c r="G42" s="650"/>
      <c r="H42" s="654"/>
      <c r="I42" s="68"/>
      <c r="J42" s="230"/>
      <c r="K42" s="180"/>
    </row>
    <row r="43" spans="1:12" ht="14" x14ac:dyDescent="0.3">
      <c r="A43" s="186"/>
      <c r="B43" s="26"/>
      <c r="C43" s="650" t="s">
        <v>415</v>
      </c>
      <c r="D43" s="650"/>
      <c r="E43" s="650"/>
      <c r="F43" s="650"/>
      <c r="G43" s="650"/>
      <c r="H43" s="654"/>
      <c r="I43" s="164"/>
      <c r="J43" s="231"/>
      <c r="K43" s="180"/>
    </row>
    <row r="44" spans="1:12" ht="14" x14ac:dyDescent="0.3">
      <c r="A44" s="186"/>
      <c r="B44" s="26"/>
      <c r="C44" s="650" t="s">
        <v>416</v>
      </c>
      <c r="D44" s="650"/>
      <c r="E44" s="650"/>
      <c r="F44" s="650"/>
      <c r="G44" s="650"/>
      <c r="H44" s="654"/>
      <c r="I44" s="162"/>
      <c r="J44" s="231"/>
      <c r="K44" s="180"/>
    </row>
    <row r="45" spans="1:12" ht="14" x14ac:dyDescent="0.3">
      <c r="A45" s="186"/>
      <c r="B45" s="26"/>
      <c r="C45" s="650" t="s">
        <v>417</v>
      </c>
      <c r="D45" s="650"/>
      <c r="E45" s="650"/>
      <c r="F45" s="650"/>
      <c r="G45" s="650"/>
      <c r="H45" s="654"/>
      <c r="I45" s="69"/>
      <c r="J45" s="230"/>
      <c r="K45" s="180"/>
    </row>
    <row r="46" spans="1:12" ht="14" x14ac:dyDescent="0.3">
      <c r="A46" s="186"/>
      <c r="B46" s="26"/>
      <c r="C46" s="650" t="s">
        <v>420</v>
      </c>
      <c r="D46" s="650"/>
      <c r="E46" s="650"/>
      <c r="F46" s="650"/>
      <c r="G46" s="650"/>
      <c r="H46" s="654"/>
      <c r="I46" s="70"/>
      <c r="J46" s="231"/>
      <c r="K46" s="180"/>
    </row>
    <row r="47" spans="1:12" ht="14" x14ac:dyDescent="0.3">
      <c r="A47" s="186"/>
      <c r="B47" s="27"/>
      <c r="C47" s="652" t="s">
        <v>463</v>
      </c>
      <c r="D47" s="652"/>
      <c r="E47" s="652"/>
      <c r="F47" s="652"/>
      <c r="G47" s="652"/>
      <c r="H47" s="653"/>
      <c r="I47" s="162"/>
      <c r="J47" s="231"/>
      <c r="K47" s="180"/>
    </row>
    <row r="48" spans="1:12" ht="14.25" customHeight="1" x14ac:dyDescent="0.3">
      <c r="A48" s="186"/>
      <c r="B48" s="24" t="s">
        <v>128</v>
      </c>
      <c r="C48" s="23" t="s">
        <v>133</v>
      </c>
      <c r="D48" s="23"/>
      <c r="E48" s="23"/>
      <c r="F48" s="23"/>
      <c r="G48" s="23"/>
      <c r="H48" s="23"/>
      <c r="I48" s="162"/>
      <c r="J48" s="231"/>
      <c r="K48" s="180"/>
    </row>
    <row r="49" spans="1:11" ht="14.25" customHeight="1" x14ac:dyDescent="0.3">
      <c r="A49" s="186"/>
      <c r="B49" s="26"/>
      <c r="C49" s="650" t="s">
        <v>134</v>
      </c>
      <c r="D49" s="650"/>
      <c r="E49" s="650"/>
      <c r="F49" s="650"/>
      <c r="G49" s="650"/>
      <c r="H49" s="654"/>
      <c r="I49" s="158"/>
      <c r="J49" s="230"/>
      <c r="K49" s="180"/>
    </row>
    <row r="50" spans="1:11" ht="14.25" customHeight="1" x14ac:dyDescent="0.3">
      <c r="A50" s="186"/>
      <c r="B50" s="26" t="s">
        <v>130</v>
      </c>
      <c r="C50" s="23" t="s">
        <v>136</v>
      </c>
      <c r="D50" s="23"/>
      <c r="E50" s="23"/>
      <c r="F50" s="23"/>
      <c r="G50" s="23"/>
      <c r="H50" s="23"/>
      <c r="I50" s="162"/>
      <c r="J50" s="231"/>
      <c r="K50" s="180"/>
    </row>
    <row r="51" spans="1:11" ht="14" x14ac:dyDescent="0.3">
      <c r="A51" s="186"/>
      <c r="B51" s="26" t="s">
        <v>132</v>
      </c>
      <c r="C51" s="22" t="s">
        <v>120</v>
      </c>
      <c r="D51" s="166"/>
      <c r="F51" s="29"/>
      <c r="G51" s="23"/>
      <c r="I51" s="71"/>
      <c r="J51" s="231"/>
      <c r="K51" s="180"/>
    </row>
    <row r="52" spans="1:11" ht="14" x14ac:dyDescent="0.3">
      <c r="A52" s="186"/>
      <c r="B52" s="26"/>
      <c r="C52" s="650" t="s">
        <v>121</v>
      </c>
      <c r="D52" s="650"/>
      <c r="E52" s="650"/>
      <c r="F52" s="650"/>
      <c r="G52" s="650"/>
      <c r="H52" s="654"/>
      <c r="I52" s="69"/>
      <c r="J52" s="230"/>
      <c r="K52" s="180"/>
    </row>
    <row r="53" spans="1:11" ht="14" x14ac:dyDescent="0.3">
      <c r="A53" s="186"/>
      <c r="B53" s="26" t="s">
        <v>135</v>
      </c>
      <c r="C53" s="22" t="s">
        <v>122</v>
      </c>
      <c r="D53" s="166"/>
      <c r="E53" s="34"/>
      <c r="F53" s="29"/>
      <c r="G53" s="23"/>
      <c r="H53" s="35"/>
      <c r="I53" s="328"/>
      <c r="J53" s="231" t="str">
        <f>IF(I53="Y",HYPERLINK("https://peat-tx.com/wp-content/uploads/2023/05/PEAT-Inflatable-Structures-Supplemental-App.pdf","CLICK HERE: PEAT Inflatable Structures Supplemental App"),"")</f>
        <v/>
      </c>
      <c r="K53" s="180"/>
    </row>
    <row r="54" spans="1:11" ht="14.25" customHeight="1" x14ac:dyDescent="0.3">
      <c r="A54" s="186"/>
      <c r="B54" s="655" t="s">
        <v>541</v>
      </c>
      <c r="C54" s="656"/>
      <c r="D54" s="656"/>
      <c r="E54" s="656"/>
      <c r="F54" s="656"/>
      <c r="G54" s="656"/>
      <c r="H54" s="656"/>
      <c r="I54" s="657"/>
      <c r="J54" s="230"/>
      <c r="K54" s="180"/>
    </row>
    <row r="55" spans="1:11" x14ac:dyDescent="0.25">
      <c r="A55" s="218"/>
      <c r="B55" s="219"/>
      <c r="C55" s="220"/>
      <c r="D55" s="221"/>
      <c r="E55" s="221"/>
      <c r="F55" s="221"/>
      <c r="G55" s="221"/>
      <c r="H55" s="221"/>
      <c r="I55" s="221"/>
      <c r="J55" s="233"/>
      <c r="K55" s="201"/>
    </row>
  </sheetData>
  <sheetProtection selectLockedCells="1"/>
  <mergeCells count="13">
    <mergeCell ref="C49:H49"/>
    <mergeCell ref="C52:H52"/>
    <mergeCell ref="B54:I54"/>
    <mergeCell ref="C43:H43"/>
    <mergeCell ref="C44:H44"/>
    <mergeCell ref="C45:H45"/>
    <mergeCell ref="C46:H46"/>
    <mergeCell ref="C47:H47"/>
    <mergeCell ref="E35:I35"/>
    <mergeCell ref="C22:G22"/>
    <mergeCell ref="A1:I1"/>
    <mergeCell ref="C23:H23"/>
    <mergeCell ref="C42:H42"/>
  </mergeCells>
  <phoneticPr fontId="8" type="noConversion"/>
  <conditionalFormatting sqref="I11">
    <cfRule type="containsBlanks" dxfId="354" priority="145">
      <formula>LEN(TRIM(I11))=0</formula>
    </cfRule>
  </conditionalFormatting>
  <conditionalFormatting sqref="I18:I21 I23 I42 I45:I46 I49 I51:I52">
    <cfRule type="containsBlanks" dxfId="353" priority="147">
      <formula>LEN(TRIM(I18))=0</formula>
    </cfRule>
  </conditionalFormatting>
  <conditionalFormatting sqref="I22">
    <cfRule type="containsText" dxfId="352" priority="109" operator="containsText" text="Y">
      <formula>NOT(ISERROR(SEARCH("Y",I22)))</formula>
    </cfRule>
    <cfRule type="containsText" dxfId="351" priority="110" operator="containsText" text="N">
      <formula>NOT(ISERROR(SEARCH("N",I22)))</formula>
    </cfRule>
  </conditionalFormatting>
  <conditionalFormatting sqref="I22">
    <cfRule type="containsBlanks" dxfId="350" priority="108">
      <formula>LEN(TRIM(I22))=0</formula>
    </cfRule>
  </conditionalFormatting>
  <conditionalFormatting sqref="I26:I27">
    <cfRule type="containsText" dxfId="349" priority="82" operator="containsText" text="Y">
      <formula>NOT(ISERROR(SEARCH("Y",I26)))</formula>
    </cfRule>
    <cfRule type="containsText" dxfId="348" priority="83" operator="containsText" text="N">
      <formula>NOT(ISERROR(SEARCH("N",I26)))</formula>
    </cfRule>
  </conditionalFormatting>
  <conditionalFormatting sqref="I26:I27">
    <cfRule type="containsBlanks" dxfId="347" priority="81">
      <formula>LEN(TRIM(I26))=0</formula>
    </cfRule>
  </conditionalFormatting>
  <conditionalFormatting sqref="I28:I30">
    <cfRule type="containsText" dxfId="346" priority="79" operator="containsText" text="Y">
      <formula>NOT(ISERROR(SEARCH("Y",I28)))</formula>
    </cfRule>
    <cfRule type="containsText" dxfId="345" priority="80" operator="containsText" text="N">
      <formula>NOT(ISERROR(SEARCH("N",I28)))</formula>
    </cfRule>
  </conditionalFormatting>
  <conditionalFormatting sqref="I28:I30">
    <cfRule type="containsBlanks" dxfId="344" priority="78">
      <formula>LEN(TRIM(I28))=0</formula>
    </cfRule>
  </conditionalFormatting>
  <conditionalFormatting sqref="E32:E34">
    <cfRule type="containsText" dxfId="343" priority="76" operator="containsText" text="Y">
      <formula>NOT(ISERROR(SEARCH("Y",E32)))</formula>
    </cfRule>
    <cfRule type="containsText" dxfId="342" priority="77" operator="containsText" text="N">
      <formula>NOT(ISERROR(SEARCH("N",E32)))</formula>
    </cfRule>
  </conditionalFormatting>
  <conditionalFormatting sqref="E32:E34">
    <cfRule type="containsBlanks" dxfId="341" priority="75">
      <formula>LEN(TRIM(E32))=0</formula>
    </cfRule>
  </conditionalFormatting>
  <conditionalFormatting sqref="G32:G34">
    <cfRule type="containsText" dxfId="340" priority="73" operator="containsText" text="Y">
      <formula>NOT(ISERROR(SEARCH("Y",G32)))</formula>
    </cfRule>
    <cfRule type="containsText" dxfId="339" priority="74" operator="containsText" text="N">
      <formula>NOT(ISERROR(SEARCH("N",G32)))</formula>
    </cfRule>
  </conditionalFormatting>
  <conditionalFormatting sqref="G32:G34">
    <cfRule type="containsBlanks" dxfId="338" priority="72">
      <formula>LEN(TRIM(G32))=0</formula>
    </cfRule>
  </conditionalFormatting>
  <conditionalFormatting sqref="I32:I34">
    <cfRule type="containsText" dxfId="337" priority="70" operator="containsText" text="Y">
      <formula>NOT(ISERROR(SEARCH("Y",I32)))</formula>
    </cfRule>
    <cfRule type="containsText" dxfId="336" priority="71" operator="containsText" text="N">
      <formula>NOT(ISERROR(SEARCH("N",I32)))</formula>
    </cfRule>
  </conditionalFormatting>
  <conditionalFormatting sqref="I32:I34">
    <cfRule type="containsBlanks" dxfId="335" priority="69">
      <formula>LEN(TRIM(I32))=0</formula>
    </cfRule>
  </conditionalFormatting>
  <conditionalFormatting sqref="I36:I41">
    <cfRule type="containsText" dxfId="334" priority="60" operator="containsText" text="Y">
      <formula>NOT(ISERROR(SEARCH("Y",I36)))</formula>
    </cfRule>
    <cfRule type="containsText" dxfId="333" priority="61" operator="containsText" text="N">
      <formula>NOT(ISERROR(SEARCH("N",I36)))</formula>
    </cfRule>
  </conditionalFormatting>
  <conditionalFormatting sqref="I36:I41">
    <cfRule type="containsBlanks" dxfId="332" priority="59">
      <formula>LEN(TRIM(I36))=0</formula>
    </cfRule>
  </conditionalFormatting>
  <conditionalFormatting sqref="I48">
    <cfRule type="containsText" dxfId="331" priority="57" operator="containsText" text="Y">
      <formula>NOT(ISERROR(SEARCH("Y",I48)))</formula>
    </cfRule>
    <cfRule type="containsText" dxfId="330" priority="58" operator="containsText" text="N">
      <formula>NOT(ISERROR(SEARCH("N",I48)))</formula>
    </cfRule>
  </conditionalFormatting>
  <conditionalFormatting sqref="I48">
    <cfRule type="containsBlanks" dxfId="329" priority="56">
      <formula>LEN(TRIM(I48))=0</formula>
    </cfRule>
  </conditionalFormatting>
  <conditionalFormatting sqref="I50">
    <cfRule type="containsText" dxfId="328" priority="54" operator="containsText" text="Y">
      <formula>NOT(ISERROR(SEARCH("Y",I50)))</formula>
    </cfRule>
    <cfRule type="containsText" dxfId="327" priority="55" operator="containsText" text="N">
      <formula>NOT(ISERROR(SEARCH("N",I50)))</formula>
    </cfRule>
  </conditionalFormatting>
  <conditionalFormatting sqref="I50">
    <cfRule type="containsBlanks" dxfId="326" priority="53">
      <formula>LEN(TRIM(I50))=0</formula>
    </cfRule>
  </conditionalFormatting>
  <conditionalFormatting sqref="I51">
    <cfRule type="containsText" dxfId="325" priority="51" operator="containsText" text="Y">
      <formula>NOT(ISERROR(SEARCH("Y",I51)))</formula>
    </cfRule>
    <cfRule type="containsText" dxfId="324" priority="52" operator="containsText" text="N">
      <formula>NOT(ISERROR(SEARCH("N",I51)))</formula>
    </cfRule>
  </conditionalFormatting>
  <conditionalFormatting sqref="I51">
    <cfRule type="containsBlanks" dxfId="323" priority="50">
      <formula>LEN(TRIM(I51))=0</formula>
    </cfRule>
  </conditionalFormatting>
  <conditionalFormatting sqref="I53">
    <cfRule type="containsText" dxfId="322" priority="48" operator="containsText" text="Y">
      <formula>NOT(ISERROR(SEARCH("Y",I53)))</formula>
    </cfRule>
    <cfRule type="containsText" dxfId="321" priority="49" operator="containsText" text="N">
      <formula>NOT(ISERROR(SEARCH("N",I53)))</formula>
    </cfRule>
  </conditionalFormatting>
  <conditionalFormatting sqref="I53">
    <cfRule type="containsBlanks" dxfId="320" priority="47">
      <formula>LEN(TRIM(I53))=0</formula>
    </cfRule>
  </conditionalFormatting>
  <conditionalFormatting sqref="I43:I44">
    <cfRule type="containsText" dxfId="319" priority="38" operator="containsText" text="Y">
      <formula>NOT(ISERROR(SEARCH("Y",I43)))</formula>
    </cfRule>
    <cfRule type="containsText" dxfId="318" priority="39" operator="containsText" text="N">
      <formula>NOT(ISERROR(SEARCH("N",I43)))</formula>
    </cfRule>
  </conditionalFormatting>
  <conditionalFormatting sqref="I43:I44">
    <cfRule type="containsBlanks" dxfId="317" priority="37">
      <formula>LEN(TRIM(I43))=0</formula>
    </cfRule>
  </conditionalFormatting>
  <conditionalFormatting sqref="I47">
    <cfRule type="containsText" dxfId="316" priority="35" operator="containsText" text="Y">
      <formula>NOT(ISERROR(SEARCH("Y",I47)))</formula>
    </cfRule>
    <cfRule type="containsText" dxfId="315" priority="36" operator="containsText" text="N">
      <formula>NOT(ISERROR(SEARCH("N",I47)))</formula>
    </cfRule>
  </conditionalFormatting>
  <conditionalFormatting sqref="I47">
    <cfRule type="containsBlanks" dxfId="314" priority="34">
      <formula>LEN(TRIM(I47))=0</formula>
    </cfRule>
  </conditionalFormatting>
  <conditionalFormatting sqref="J46">
    <cfRule type="expression" dxfId="313" priority="27">
      <formula>AND(I41="YES",I46&lt;1)</formula>
    </cfRule>
  </conditionalFormatting>
  <conditionalFormatting sqref="I15:I18">
    <cfRule type="containsBlanks" dxfId="312" priority="22">
      <formula>LEN(TRIM(I15))=0</formula>
    </cfRule>
  </conditionalFormatting>
  <printOptions horizontalCentered="1"/>
  <pageMargins left="0.25" right="0.25" top="0.25" bottom="0.25" header="0.5" footer="0.5"/>
  <pageSetup scale="71" orientation="landscape" r:id="rId1"/>
  <headerFooter alignWithMargins="0"/>
  <ignoredErrors>
    <ignoredError sqref="J53"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40" id="{966D9A25-221A-41BA-A4A6-D0E8DD8D864A}">
            <xm:f>$I$22='Data Validation'!$I$5</xm:f>
            <x14:dxf>
              <fill>
                <patternFill>
                  <bgColor theme="0"/>
                </patternFill>
              </fill>
            </x14:dxf>
          </x14:cfRule>
          <xm:sqref>I23</xm:sqref>
        </x14:conditionalFormatting>
        <x14:conditionalFormatting xmlns:xm="http://schemas.microsoft.com/office/excel/2006/main">
          <x14:cfRule type="expression" priority="143" id="{270F35BC-DD61-4232-BDBD-09CCF4F20CBD}">
            <xm:f>$I$48='Data Validation'!$I$5</xm:f>
            <x14:dxf>
              <fill>
                <patternFill>
                  <bgColor theme="0"/>
                </patternFill>
              </fill>
            </x14:dxf>
          </x14:cfRule>
          <xm:sqref>I49</xm:sqref>
        </x14:conditionalFormatting>
        <x14:conditionalFormatting xmlns:xm="http://schemas.microsoft.com/office/excel/2006/main">
          <x14:cfRule type="expression" priority="84" id="{C3EC84C0-F73F-41C8-AFD7-213102863756}">
            <xm:f>$I$26='Data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J26</xm:sqref>
        </x14:conditionalFormatting>
        <x14:conditionalFormatting xmlns:xm="http://schemas.microsoft.com/office/excel/2006/main">
          <x14:cfRule type="expression" priority="68" id="{76F0C625-DA2E-4917-A12E-6CD7C32F9938}">
            <xm:f>$I$27='Data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J27</xm:sqref>
        </x14:conditionalFormatting>
        <x14:conditionalFormatting xmlns:xm="http://schemas.microsoft.com/office/excel/2006/main">
          <x14:cfRule type="expression" priority="67" id="{371E3707-233E-4236-8A96-26DCD3331CDB}">
            <xm:f>$I$28='Data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J28</xm:sqref>
        </x14:conditionalFormatting>
        <x14:conditionalFormatting xmlns:xm="http://schemas.microsoft.com/office/excel/2006/main">
          <x14:cfRule type="expression" priority="46" id="{3F7EE85C-90ED-4177-95E2-99EB8A4AEEFC}">
            <xm:f>$I$36='Data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J36</xm:sqref>
        </x14:conditionalFormatting>
        <x14:conditionalFormatting xmlns:xm="http://schemas.microsoft.com/office/excel/2006/main">
          <x14:cfRule type="expression" priority="45" id="{CF35A06E-455B-4378-BFFB-78057E89CA9B}">
            <xm:f>$I$37='Data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J37</xm:sqref>
        </x14:conditionalFormatting>
        <x14:conditionalFormatting xmlns:xm="http://schemas.microsoft.com/office/excel/2006/main">
          <x14:cfRule type="expression" priority="44" id="{262F89EA-B809-4995-905B-D1C2349DACF6}">
            <xm:f>$I$38='Data Validation'!$I$5</xm:f>
            <x14:dxf>
              <fill>
                <patternFill patternType="solid">
                  <fgColor auto="1"/>
                  <bgColor theme="2" tint="-9.9948118533890809E-2"/>
                </patternFill>
              </fill>
              <border>
                <left style="thin">
                  <color auto="1"/>
                </left>
                <right style="thin">
                  <color auto="1"/>
                </right>
                <top style="thin">
                  <color auto="1"/>
                </top>
                <bottom style="thin">
                  <color auto="1"/>
                </bottom>
                <vertical/>
                <horizontal/>
              </border>
            </x14:dxf>
          </x14:cfRule>
          <xm:sqref>J38</xm:sqref>
        </x14:conditionalFormatting>
        <x14:conditionalFormatting xmlns:xm="http://schemas.microsoft.com/office/excel/2006/main">
          <x14:cfRule type="expression" priority="43" id="{18F61C0D-5EE2-4F85-92E9-40980706466A}">
            <xm:f>$I$39='Data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J39</xm:sqref>
        </x14:conditionalFormatting>
        <x14:conditionalFormatting xmlns:xm="http://schemas.microsoft.com/office/excel/2006/main">
          <x14:cfRule type="expression" priority="42" id="{9AC69354-4D45-40CE-87F8-48F7A4F417ED}">
            <xm:f>$I$40='Data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J40</xm:sqref>
        </x14:conditionalFormatting>
        <x14:conditionalFormatting xmlns:xm="http://schemas.microsoft.com/office/excel/2006/main">
          <x14:cfRule type="expression" priority="41" id="{92686467-8E5F-45EB-B0A4-520838AB916A}">
            <xm:f>$I$50='Data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J50</xm:sqref>
        </x14:conditionalFormatting>
        <x14:conditionalFormatting xmlns:xm="http://schemas.microsoft.com/office/excel/2006/main">
          <x14:cfRule type="expression" priority="40" id="{F0CC93C5-A8AC-42A2-955A-9A26AF896CEE}">
            <xm:f>$I$53='Data Validation'!$I$4</xm:f>
            <x14:dxf>
              <font>
                <color auto="1"/>
              </font>
              <fill>
                <patternFill patternType="none">
                  <bgColor auto="1"/>
                </patternFill>
              </fill>
            </x14:dxf>
          </x14:cfRule>
          <xm:sqref>B54</xm:sqref>
        </x14:conditionalFormatting>
        <x14:conditionalFormatting xmlns:xm="http://schemas.microsoft.com/office/excel/2006/main">
          <x14:cfRule type="expression" priority="142" id="{30781158-52C9-474C-9087-248B7A89FE3E}">
            <xm:f>$I$51='Data Validation'!$I$5</xm:f>
            <x14:dxf>
              <fill>
                <patternFill>
                  <bgColor theme="0"/>
                </patternFill>
              </fill>
            </x14:dxf>
          </x14:cfRule>
          <xm:sqref>I52</xm:sqref>
        </x14:conditionalFormatting>
        <x14:conditionalFormatting xmlns:xm="http://schemas.microsoft.com/office/excel/2006/main">
          <x14:cfRule type="expression" priority="33" id="{18E1D037-2E1A-400B-9AD6-ACFABC5F38FF}">
            <xm:f>$I$41='Data Validation'!$I$5</xm:f>
            <x14:dxf>
              <fill>
                <patternFill>
                  <bgColor theme="0"/>
                </patternFill>
              </fill>
              <border>
                <left style="thin">
                  <color auto="1"/>
                </left>
                <right style="thin">
                  <color auto="1"/>
                </right>
                <top style="thin">
                  <color auto="1"/>
                </top>
                <bottom style="thin">
                  <color auto="1"/>
                </bottom>
              </border>
            </x14:dxf>
          </x14:cfRule>
          <xm:sqref>I42:I47</xm:sqref>
        </x14:conditionalFormatting>
        <x14:conditionalFormatting xmlns:xm="http://schemas.microsoft.com/office/excel/2006/main">
          <x14:cfRule type="expression" priority="29" id="{21513527-2DE4-4D6E-A794-40465946F24D}">
            <xm:f>$I$43='Data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J43</xm:sqref>
        </x14:conditionalFormatting>
        <x14:conditionalFormatting xmlns:xm="http://schemas.microsoft.com/office/excel/2006/main">
          <x14:cfRule type="expression" priority="28" id="{1488B142-E524-4874-8ECC-24633BD400BA}">
            <xm:f>$I$44='Data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J44</xm:sqref>
        </x14:conditionalFormatting>
        <x14:conditionalFormatting xmlns:xm="http://schemas.microsoft.com/office/excel/2006/main">
          <x14:cfRule type="expression" priority="15" id="{0A3F3894-585A-4D9D-9E64-42F3CA436305}">
            <xm:f>$I$47='Data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14:cfRule type="expression" priority="26" id="{0719B227-A675-4151-BBBC-F001D7988D05}">
            <xm:f>'Data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J47</xm:sqref>
        </x14:conditionalFormatting>
        <x14:conditionalFormatting xmlns:xm="http://schemas.microsoft.com/office/excel/2006/main">
          <x14:cfRule type="expression" priority="18" id="{345A18E1-F650-4F2F-87A7-4E8671E013F2}">
            <xm:f>IF(Gen!$E$12='Data Validation'!$G$15,TRUE,FALSE)</xm:f>
            <x14:dxf>
              <fill>
                <patternFill>
                  <bgColor theme="0" tint="-4.9989318521683403E-2"/>
                </patternFill>
              </fill>
            </x14:dxf>
          </x14:cfRule>
          <x14:cfRule type="expression" priority="19" id="{CBE2F672-7C39-4541-B0F4-76CFB26FDA3B}">
            <xm:f>IF(Gen!$E$12='Data Validation'!$G$16,TRUE,FALSE)</xm:f>
            <x14:dxf>
              <fill>
                <patternFill>
                  <bgColor theme="0" tint="-4.9989318521683403E-2"/>
                </patternFill>
              </fill>
            </x14:dxf>
          </x14:cfRule>
          <xm:sqref>I15</xm:sqref>
        </x14:conditionalFormatting>
        <x14:conditionalFormatting xmlns:xm="http://schemas.microsoft.com/office/excel/2006/main">
          <x14:cfRule type="expression" priority="16" id="{3C02AB27-65B3-41DA-8250-252D6E466517}">
            <xm:f>IF(Gen!$E$12='Data Validation'!$G$17,TRUE,FALSE)</xm:f>
            <x14:dxf>
              <fill>
                <patternFill>
                  <bgColor theme="0" tint="-4.9989318521683403E-2"/>
                </patternFill>
              </fill>
            </x14:dxf>
          </x14:cfRule>
          <x14:cfRule type="expression" priority="17" id="{C9FC85AC-D16E-4645-A61F-124B0E26D305}">
            <xm:f>IF(Gen!$E$12='Data Validation'!$G$16,TRUE,FALSE)</xm:f>
            <x14:dxf>
              <fill>
                <patternFill>
                  <bgColor theme="0" tint="-4.9989318521683403E-2"/>
                </patternFill>
              </fill>
            </x14:dxf>
          </x14:cfRule>
          <x14:cfRule type="expression" priority="21" id="{03E2813D-D9A0-4061-A5B4-6A17FF34DEBE}">
            <xm:f>IF(Gen!$E$12='Data Validation'!$G$14,TRUE,FALSE)</xm:f>
            <x14:dxf>
              <fill>
                <patternFill>
                  <bgColor theme="0" tint="-4.9989318521683403E-2"/>
                </patternFill>
              </fill>
            </x14:dxf>
          </x14:cfRule>
          <xm:sqref>I16:I17</xm:sqref>
        </x14:conditionalFormatting>
        <x14:conditionalFormatting xmlns:xm="http://schemas.microsoft.com/office/excel/2006/main">
          <x14:cfRule type="expression" priority="14" id="{6F167E3F-4F7E-44D2-A5C2-D4AD891790EC}">
            <xm:f>$I$22='Data Validation'!$I$5</xm:f>
            <x14:dxf>
              <fill>
                <patternFill>
                  <bgColor theme="0" tint="-4.9989318521683403E-2"/>
                </patternFill>
              </fill>
            </x14:dxf>
          </x14:cfRule>
          <xm:sqref>B23:C23 I23</xm:sqref>
        </x14:conditionalFormatting>
        <x14:conditionalFormatting xmlns:xm="http://schemas.microsoft.com/office/excel/2006/main">
          <x14:cfRule type="expression" priority="13" id="{5291EEE5-5555-4724-BB18-A9E01511A549}">
            <xm:f>$I$22='Data Validation'!$I$5</xm:f>
            <x14:dxf>
              <font>
                <color theme="0" tint="-4.9989318521683403E-2"/>
              </font>
              <fill>
                <patternFill>
                  <bgColor theme="0" tint="-4.9989318521683403E-2"/>
                </patternFill>
              </fill>
              <border>
                <left style="thin">
                  <color auto="1"/>
                </left>
                <right style="thin">
                  <color auto="1"/>
                </right>
                <top style="thin">
                  <color auto="1"/>
                </top>
                <bottom style="thin">
                  <color auto="1"/>
                </bottom>
                <vertical/>
                <horizontal/>
              </border>
            </x14:dxf>
          </x14:cfRule>
          <xm:sqref>B23:H23</xm:sqref>
        </x14:conditionalFormatting>
        <x14:conditionalFormatting xmlns:xm="http://schemas.microsoft.com/office/excel/2006/main">
          <x14:cfRule type="expression" priority="12" id="{AA4A81B6-C1BB-4536-9D62-CD0F191BF8F2}">
            <xm:f>$I$41='Data Validation'!$I$5</xm:f>
            <x14:dxf>
              <font>
                <color theme="0" tint="-4.9989318521683403E-2"/>
              </font>
              <fill>
                <patternFill>
                  <bgColor theme="0" tint="-4.9989318521683403E-2"/>
                </patternFill>
              </fill>
              <border>
                <left style="thin">
                  <color auto="1"/>
                </left>
                <right style="thin">
                  <color auto="1"/>
                </right>
                <top style="thin">
                  <color auto="1"/>
                </top>
                <bottom style="thin">
                  <color auto="1"/>
                </bottom>
                <vertical/>
                <horizontal/>
              </border>
            </x14:dxf>
          </x14:cfRule>
          <xm:sqref>B42:I47</xm:sqref>
        </x14:conditionalFormatting>
        <x14:conditionalFormatting xmlns:xm="http://schemas.microsoft.com/office/excel/2006/main">
          <x14:cfRule type="expression" priority="11" id="{92DABDF0-9034-40BF-9D08-C18E000B38F2}">
            <xm:f>$I$48='Data Validation'!$I$5</xm:f>
            <x14:dxf>
              <font>
                <color theme="0" tint="-4.9989318521683403E-2"/>
              </font>
              <fill>
                <patternFill>
                  <bgColor theme="0" tint="-4.9989318521683403E-2"/>
                </patternFill>
              </fill>
              <border>
                <left style="thin">
                  <color auto="1"/>
                </left>
                <right style="thin">
                  <color auto="1"/>
                </right>
                <top style="thin">
                  <color auto="1"/>
                </top>
                <bottom style="thin">
                  <color auto="1"/>
                </bottom>
                <vertical/>
                <horizontal/>
              </border>
            </x14:dxf>
          </x14:cfRule>
          <xm:sqref>B49:I49</xm:sqref>
        </x14:conditionalFormatting>
        <x14:conditionalFormatting xmlns:xm="http://schemas.microsoft.com/office/excel/2006/main">
          <x14:cfRule type="expression" priority="10" id="{48BC5503-EDC5-4B20-97CF-3DE95FAD3A7B}">
            <xm:f>$I$51='Data Validation'!$I$5</xm:f>
            <x14:dxf>
              <font>
                <color theme="0" tint="-4.9989318521683403E-2"/>
              </font>
              <fill>
                <patternFill>
                  <bgColor theme="0" tint="-4.9989318521683403E-2"/>
                </patternFill>
              </fill>
              <border>
                <left style="thin">
                  <color auto="1"/>
                </left>
                <right style="thin">
                  <color auto="1"/>
                </right>
                <top style="thin">
                  <color auto="1"/>
                </top>
                <bottom style="thin">
                  <color auto="1"/>
                </bottom>
                <vertical/>
                <horizontal/>
              </border>
            </x14:dxf>
          </x14:cfRule>
          <xm:sqref>B52:I52</xm:sqref>
        </x14:conditionalFormatting>
        <x14:conditionalFormatting xmlns:xm="http://schemas.microsoft.com/office/excel/2006/main">
          <x14:cfRule type="expression" priority="8" id="{BBDC4A74-9D41-41B0-B84C-90A7EB2BB2F9}">
            <xm:f>$I$53='Data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J53</xm:sqref>
        </x14:conditionalFormatting>
        <x14:conditionalFormatting xmlns:xm="http://schemas.microsoft.com/office/excel/2006/main">
          <x14:cfRule type="expression" priority="5" id="{728ACACB-D2EE-44CF-9DC8-1B0DB45D03AB}">
            <xm:f>$I$29='Data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J29</xm:sqref>
        </x14:conditionalFormatting>
        <x14:conditionalFormatting xmlns:xm="http://schemas.microsoft.com/office/excel/2006/main">
          <x14:cfRule type="expression" priority="3" id="{B51620D5-D685-4381-AE3B-A757B1534F96}">
            <xm:f>$I$30='Data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J30</xm:sqref>
        </x14:conditionalFormatting>
        <x14:conditionalFormatting xmlns:xm="http://schemas.microsoft.com/office/excel/2006/main">
          <x14:cfRule type="expression" priority="2" id="{50222927-AC42-44AF-95C1-E6D314EB2DE7}">
            <xm:f>Gen!$E$46='Data Validation'!$I$5</xm:f>
            <x14:dxf>
              <font>
                <color theme="0" tint="-4.9989318521683403E-2"/>
              </font>
              <fill>
                <patternFill>
                  <bgColor theme="0" tint="-4.9989318521683403E-2"/>
                </patternFill>
              </fill>
              <border>
                <left/>
                <right/>
                <top/>
                <bottom/>
                <vertical/>
                <horizontal/>
              </border>
            </x14:dxf>
          </x14:cfRule>
          <xm:sqref>A4:I54</xm:sqref>
        </x14:conditionalFormatting>
        <x14:conditionalFormatting xmlns:xm="http://schemas.microsoft.com/office/excel/2006/main">
          <x14:cfRule type="expression" priority="1" id="{30D7B2F3-7D2C-45E3-A058-80F7CCAE23C7}">
            <xm:f>Gen!$E$46='Data Validation'!$I$5</xm:f>
            <x14:dxf>
              <font>
                <color theme="1"/>
              </font>
            </x14:dxf>
          </x14:cfRule>
          <xm:sqref>A3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'Data Validation'!$E$51:$E$58</xm:f>
          </x14:formula1>
          <xm:sqref>I11</xm:sqref>
        </x14:dataValidation>
        <x14:dataValidation type="list" allowBlank="1" showInputMessage="1" showErrorMessage="1" xr:uid="{3C8B5648-78F9-4348-954D-BC672E17C9DD}">
          <x14:formula1>
            <xm:f>'Data Validation'!$I$3:$I$5</xm:f>
          </x14:formula1>
          <xm:sqref>I22 I26:I30 E32:E34 G32:G34 I32:I34 I53 I50:I51 I43:I44 I47:I48 I36:I41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68801-4F73-4B67-82A8-9A8CE55E0136}">
  <sheetPr>
    <tabColor rgb="FFFF4FFF"/>
    <pageSetUpPr fitToPage="1"/>
  </sheetPr>
  <dimension ref="A1:J101"/>
  <sheetViews>
    <sheetView showGridLines="0" showRuler="0" zoomScaleNormal="100" workbookViewId="0">
      <pane ySplit="3" topLeftCell="A4" activePane="bottomLeft" state="frozen"/>
      <selection pane="bottomLeft" activeCell="I9" sqref="I9"/>
    </sheetView>
  </sheetViews>
  <sheetFormatPr defaultColWidth="9.1796875" defaultRowHeight="12.5" x14ac:dyDescent="0.25"/>
  <cols>
    <col min="1" max="1" width="3.1796875" style="21" customWidth="1"/>
    <col min="2" max="2" width="3.1796875" style="391" customWidth="1"/>
    <col min="3" max="3" width="3.1796875" style="21" customWidth="1"/>
    <col min="4" max="4" width="17.7265625" style="21" customWidth="1"/>
    <col min="5" max="5" width="19.26953125" style="21" customWidth="1"/>
    <col min="6" max="6" width="17.54296875" style="21" bestFit="1" customWidth="1"/>
    <col min="7" max="7" width="6" style="21" customWidth="1"/>
    <col min="8" max="8" width="15.54296875" style="21" customWidth="1"/>
    <col min="9" max="9" width="21.453125" style="21" customWidth="1"/>
    <col min="10" max="10" width="75.7265625" style="52" customWidth="1"/>
    <col min="11" max="16384" width="9.1796875" style="21"/>
  </cols>
  <sheetData>
    <row r="1" spans="1:10" ht="40" customHeight="1" x14ac:dyDescent="0.25">
      <c r="A1" s="693" t="s">
        <v>231</v>
      </c>
      <c r="B1" s="693"/>
      <c r="C1" s="693"/>
      <c r="D1" s="693"/>
      <c r="E1" s="693"/>
      <c r="F1" s="693"/>
      <c r="G1" s="693"/>
      <c r="H1" s="693"/>
      <c r="I1" s="693"/>
      <c r="J1" s="156" t="s">
        <v>460</v>
      </c>
    </row>
    <row r="2" spans="1:10" s="525" customFormat="1" ht="20" x14ac:dyDescent="0.4">
      <c r="A2" s="539" t="s">
        <v>573</v>
      </c>
      <c r="B2" s="560"/>
      <c r="C2" s="560"/>
      <c r="D2" s="560"/>
      <c r="E2" s="544">
        <f>Gen!E11</f>
        <v>0</v>
      </c>
      <c r="F2" s="560"/>
      <c r="G2" s="560"/>
      <c r="H2" s="560"/>
      <c r="I2" s="560"/>
      <c r="J2" s="560"/>
    </row>
    <row r="3" spans="1:10" s="525" customFormat="1" ht="14" customHeight="1" x14ac:dyDescent="0.4">
      <c r="A3" s="529"/>
      <c r="B3" s="546" t="s">
        <v>563</v>
      </c>
      <c r="C3" s="530"/>
      <c r="D3" s="530"/>
      <c r="E3" s="530"/>
      <c r="F3" s="531"/>
      <c r="G3" s="531"/>
      <c r="H3" s="531"/>
      <c r="I3" s="531"/>
      <c r="J3" s="532"/>
    </row>
    <row r="4" spans="1:10" s="329" customFormat="1" ht="16" customHeight="1" x14ac:dyDescent="0.35">
      <c r="A4" s="332"/>
      <c r="B4" s="333" t="s">
        <v>292</v>
      </c>
      <c r="C4" s="334"/>
      <c r="D4" s="334"/>
      <c r="E4" s="335"/>
      <c r="F4" s="335"/>
      <c r="G4" s="335"/>
      <c r="H4" s="335"/>
      <c r="I4" s="336"/>
      <c r="J4" s="331"/>
    </row>
    <row r="5" spans="1:10" s="329" customFormat="1" ht="16" customHeight="1" x14ac:dyDescent="0.4">
      <c r="A5" s="332"/>
      <c r="B5" s="337">
        <v>1</v>
      </c>
      <c r="C5" s="694" t="s">
        <v>542</v>
      </c>
      <c r="D5" s="694"/>
      <c r="E5" s="694"/>
      <c r="F5" s="694"/>
      <c r="G5" s="694"/>
      <c r="H5" s="694"/>
      <c r="I5" s="695"/>
      <c r="J5" s="331"/>
    </row>
    <row r="6" spans="1:10" s="329" customFormat="1" ht="16" customHeight="1" x14ac:dyDescent="0.35">
      <c r="A6" s="332"/>
      <c r="B6" s="337">
        <v>2</v>
      </c>
      <c r="C6" s="696" t="s">
        <v>572</v>
      </c>
      <c r="D6" s="696"/>
      <c r="E6" s="696"/>
      <c r="F6" s="696"/>
      <c r="G6" s="696"/>
      <c r="H6" s="696"/>
      <c r="I6" s="697"/>
      <c r="J6" s="331"/>
    </row>
    <row r="7" spans="1:10" ht="16" customHeight="1" x14ac:dyDescent="0.35">
      <c r="A7" s="332"/>
      <c r="B7" s="338"/>
      <c r="C7" s="698"/>
      <c r="D7" s="698"/>
      <c r="E7" s="698"/>
      <c r="F7" s="698"/>
      <c r="G7" s="698"/>
      <c r="H7" s="698"/>
      <c r="I7" s="699"/>
      <c r="J7" s="339"/>
    </row>
    <row r="8" spans="1:10" ht="12.75" customHeight="1" x14ac:dyDescent="0.35">
      <c r="A8" s="332"/>
      <c r="B8" s="340"/>
      <c r="C8" s="330"/>
      <c r="D8" s="330"/>
      <c r="E8" s="330"/>
      <c r="F8" s="264"/>
      <c r="G8" s="264"/>
      <c r="H8" s="264"/>
      <c r="I8" s="264"/>
      <c r="J8" s="339"/>
    </row>
    <row r="9" spans="1:10" ht="70" customHeight="1" x14ac:dyDescent="0.25">
      <c r="A9" s="262"/>
      <c r="B9" s="700" t="s">
        <v>302</v>
      </c>
      <c r="C9" s="701"/>
      <c r="D9" s="701"/>
      <c r="E9" s="701"/>
      <c r="F9" s="701"/>
      <c r="G9" s="701"/>
      <c r="H9" s="702"/>
      <c r="I9" s="416"/>
      <c r="J9" s="339"/>
    </row>
    <row r="10" spans="1:10" ht="12.75" customHeight="1" x14ac:dyDescent="0.35">
      <c r="A10" s="332"/>
      <c r="B10" s="340"/>
      <c r="C10" s="330"/>
      <c r="D10" s="330"/>
      <c r="E10" s="330"/>
      <c r="F10" s="264"/>
      <c r="G10" s="264"/>
      <c r="H10" s="264"/>
      <c r="I10" s="264"/>
      <c r="J10" s="339"/>
    </row>
    <row r="11" spans="1:10" ht="20" x14ac:dyDescent="0.4">
      <c r="A11" s="341" t="s">
        <v>303</v>
      </c>
      <c r="B11" s="340"/>
      <c r="C11" s="330"/>
      <c r="D11" s="330"/>
      <c r="E11" s="330"/>
      <c r="F11" s="264"/>
      <c r="G11" s="264"/>
      <c r="H11" s="264"/>
      <c r="I11" s="264"/>
      <c r="J11" s="339"/>
    </row>
    <row r="12" spans="1:10" ht="15.5" x14ac:dyDescent="0.35">
      <c r="A12" s="342" t="s">
        <v>8</v>
      </c>
      <c r="B12" s="343"/>
      <c r="C12" s="264"/>
      <c r="D12" s="344"/>
      <c r="E12" s="344"/>
      <c r="F12" s="264"/>
      <c r="G12" s="264"/>
      <c r="H12" s="264"/>
      <c r="I12" s="264"/>
      <c r="J12" s="339"/>
    </row>
    <row r="13" spans="1:10" ht="14" customHeight="1" x14ac:dyDescent="0.25">
      <c r="A13" s="262"/>
      <c r="B13" s="366" t="s">
        <v>9</v>
      </c>
      <c r="C13" s="432" t="s">
        <v>300</v>
      </c>
      <c r="D13" s="432"/>
      <c r="E13" s="432"/>
      <c r="F13" s="432"/>
      <c r="G13" s="432"/>
      <c r="H13" s="433"/>
      <c r="I13" s="345"/>
      <c r="J13" s="339"/>
    </row>
    <row r="14" spans="1:10" ht="14" customHeight="1" x14ac:dyDescent="0.25">
      <c r="A14" s="262"/>
      <c r="B14" s="368"/>
      <c r="C14" s="52" t="s">
        <v>173</v>
      </c>
      <c r="D14" s="705" t="s">
        <v>25</v>
      </c>
      <c r="E14" s="705"/>
      <c r="F14" s="705"/>
      <c r="G14" s="705"/>
      <c r="H14" s="706"/>
      <c r="I14" s="346"/>
      <c r="J14" s="339"/>
    </row>
    <row r="15" spans="1:10" ht="14" customHeight="1" x14ac:dyDescent="0.25">
      <c r="A15" s="262"/>
      <c r="B15" s="368"/>
      <c r="C15" s="52" t="s">
        <v>194</v>
      </c>
      <c r="D15" s="705" t="s">
        <v>232</v>
      </c>
      <c r="E15" s="705"/>
      <c r="F15" s="705"/>
      <c r="G15" s="705"/>
      <c r="H15" s="706"/>
      <c r="I15" s="346"/>
      <c r="J15" s="339"/>
    </row>
    <row r="16" spans="1:10" ht="14" customHeight="1" x14ac:dyDescent="0.25">
      <c r="A16" s="262"/>
      <c r="B16" s="368"/>
      <c r="C16" s="52" t="s">
        <v>233</v>
      </c>
      <c r="D16" s="705" t="s">
        <v>27</v>
      </c>
      <c r="E16" s="705"/>
      <c r="F16" s="705"/>
      <c r="G16" s="705"/>
      <c r="H16" s="706"/>
      <c r="I16" s="346"/>
      <c r="J16" s="339"/>
    </row>
    <row r="17" spans="1:10" ht="14" customHeight="1" x14ac:dyDescent="0.25">
      <c r="A17" s="262"/>
      <c r="B17" s="368"/>
      <c r="C17" s="52" t="s">
        <v>234</v>
      </c>
      <c r="D17" s="705" t="s">
        <v>28</v>
      </c>
      <c r="E17" s="705"/>
      <c r="F17" s="705"/>
      <c r="G17" s="705"/>
      <c r="H17" s="706"/>
      <c r="I17" s="347"/>
      <c r="J17" s="339"/>
    </row>
    <row r="18" spans="1:10" ht="14" customHeight="1" x14ac:dyDescent="0.25">
      <c r="A18" s="262"/>
      <c r="B18" s="566"/>
      <c r="C18" s="568" t="s">
        <v>235</v>
      </c>
      <c r="D18" s="658" t="s">
        <v>310</v>
      </c>
      <c r="E18" s="658"/>
      <c r="F18" s="658"/>
      <c r="G18" s="658"/>
      <c r="H18" s="659"/>
      <c r="I18" s="346"/>
      <c r="J18" s="339"/>
    </row>
    <row r="19" spans="1:10" ht="14" customHeight="1" x14ac:dyDescent="0.25">
      <c r="A19" s="262"/>
      <c r="B19" s="368" t="s">
        <v>10</v>
      </c>
      <c r="C19" s="52" t="s">
        <v>236</v>
      </c>
      <c r="D19" s="52"/>
      <c r="E19" s="52"/>
      <c r="F19" s="52"/>
      <c r="G19" s="52"/>
      <c r="H19" s="571"/>
      <c r="I19" s="346"/>
      <c r="J19" s="339"/>
    </row>
    <row r="20" spans="1:10" ht="14" customHeight="1" x14ac:dyDescent="0.25">
      <c r="A20" s="262"/>
      <c r="B20" s="366" t="s">
        <v>11</v>
      </c>
      <c r="C20" s="432" t="s">
        <v>359</v>
      </c>
      <c r="D20" s="432"/>
      <c r="E20" s="432"/>
      <c r="F20" s="432"/>
      <c r="G20" s="432"/>
      <c r="H20" s="433"/>
      <c r="I20" s="345"/>
      <c r="J20" s="348"/>
    </row>
    <row r="21" spans="1:10" ht="14" customHeight="1" x14ac:dyDescent="0.25">
      <c r="A21" s="262"/>
      <c r="B21" s="368" t="s">
        <v>12</v>
      </c>
      <c r="C21" s="52" t="s">
        <v>237</v>
      </c>
      <c r="D21" s="52"/>
      <c r="E21" s="52"/>
      <c r="F21" s="52"/>
      <c r="G21" s="52"/>
      <c r="H21" s="571"/>
      <c r="I21" s="345"/>
      <c r="J21" s="348"/>
    </row>
    <row r="22" spans="1:10" ht="14" customHeight="1" x14ac:dyDescent="0.25">
      <c r="A22" s="262"/>
      <c r="B22" s="566" t="s">
        <v>14</v>
      </c>
      <c r="C22" s="662" t="s">
        <v>360</v>
      </c>
      <c r="D22" s="662"/>
      <c r="E22" s="662"/>
      <c r="F22" s="662"/>
      <c r="G22" s="662"/>
      <c r="H22" s="670"/>
      <c r="I22" s="345"/>
      <c r="J22" s="339" t="str">
        <f>IF(I22="Y","Please attach a list of all authorized employers.","")</f>
        <v/>
      </c>
    </row>
    <row r="23" spans="1:10" ht="14" customHeight="1" x14ac:dyDescent="0.25">
      <c r="A23" s="262"/>
      <c r="B23" s="566" t="s">
        <v>16</v>
      </c>
      <c r="C23" s="703" t="s">
        <v>361</v>
      </c>
      <c r="D23" s="703"/>
      <c r="E23" s="703"/>
      <c r="F23" s="703"/>
      <c r="G23" s="703"/>
      <c r="H23" s="704"/>
      <c r="I23" s="345"/>
      <c r="J23" s="348"/>
    </row>
    <row r="24" spans="1:10" x14ac:dyDescent="0.25">
      <c r="A24" s="262"/>
      <c r="B24" s="343"/>
      <c r="C24" s="264"/>
      <c r="D24" s="264"/>
      <c r="E24" s="264"/>
      <c r="F24" s="264"/>
      <c r="G24" s="264"/>
      <c r="H24" s="264"/>
      <c r="I24" s="264"/>
      <c r="J24" s="339"/>
    </row>
    <row r="25" spans="1:10" ht="14.15" customHeight="1" x14ac:dyDescent="0.35">
      <c r="A25" s="342" t="s">
        <v>299</v>
      </c>
      <c r="B25" s="343"/>
      <c r="C25" s="264"/>
      <c r="D25" s="264"/>
      <c r="E25" s="264"/>
      <c r="F25" s="264"/>
      <c r="G25" s="264"/>
      <c r="H25" s="264"/>
      <c r="I25" s="264"/>
      <c r="J25" s="349"/>
    </row>
    <row r="26" spans="1:10" ht="14" customHeight="1" x14ac:dyDescent="0.25">
      <c r="A26" s="262"/>
      <c r="B26" s="707" t="s">
        <v>301</v>
      </c>
      <c r="C26" s="708"/>
      <c r="D26" s="708"/>
      <c r="E26" s="708"/>
      <c r="F26" s="708"/>
      <c r="G26" s="708"/>
      <c r="H26" s="709"/>
      <c r="I26" s="713" t="s">
        <v>543</v>
      </c>
      <c r="J26" s="349"/>
    </row>
    <row r="27" spans="1:10" ht="14" customHeight="1" x14ac:dyDescent="0.25">
      <c r="A27" s="350"/>
      <c r="B27" s="710"/>
      <c r="C27" s="711"/>
      <c r="D27" s="711"/>
      <c r="E27" s="711"/>
      <c r="F27" s="711"/>
      <c r="G27" s="711"/>
      <c r="H27" s="712"/>
      <c r="I27" s="714"/>
      <c r="J27" s="339"/>
    </row>
    <row r="28" spans="1:10" ht="14" customHeight="1" x14ac:dyDescent="0.25">
      <c r="A28" s="262"/>
      <c r="B28" s="351" t="s">
        <v>9</v>
      </c>
      <c r="C28" s="691" t="s">
        <v>544</v>
      </c>
      <c r="D28" s="691"/>
      <c r="E28" s="691"/>
      <c r="F28" s="691"/>
      <c r="G28" s="691"/>
      <c r="H28" s="692"/>
      <c r="I28" s="346"/>
      <c r="J28" s="339"/>
    </row>
    <row r="29" spans="1:10" ht="14" customHeight="1" x14ac:dyDescent="0.25">
      <c r="A29" s="262"/>
      <c r="B29" s="352" t="s">
        <v>10</v>
      </c>
      <c r="C29" s="687" t="s">
        <v>545</v>
      </c>
      <c r="D29" s="687"/>
      <c r="E29" s="687"/>
      <c r="F29" s="687"/>
      <c r="G29" s="687"/>
      <c r="H29" s="688"/>
      <c r="I29" s="346"/>
      <c r="J29" s="339"/>
    </row>
    <row r="30" spans="1:10" ht="14" customHeight="1" x14ac:dyDescent="0.25">
      <c r="A30" s="262"/>
      <c r="B30" s="353" t="s">
        <v>11</v>
      </c>
      <c r="C30" s="685" t="s">
        <v>546</v>
      </c>
      <c r="D30" s="685"/>
      <c r="E30" s="685"/>
      <c r="F30" s="685"/>
      <c r="G30" s="685"/>
      <c r="H30" s="686"/>
      <c r="I30" s="346"/>
      <c r="J30" s="339"/>
    </row>
    <row r="31" spans="1:10" ht="14" customHeight="1" x14ac:dyDescent="0.25">
      <c r="A31" s="262"/>
      <c r="B31" s="351" t="s">
        <v>12</v>
      </c>
      <c r="C31" s="691" t="s">
        <v>547</v>
      </c>
      <c r="D31" s="691"/>
      <c r="E31" s="691"/>
      <c r="F31" s="691"/>
      <c r="G31" s="691"/>
      <c r="H31" s="692"/>
      <c r="I31" s="346"/>
      <c r="J31" s="339"/>
    </row>
    <row r="32" spans="1:10" ht="14" customHeight="1" x14ac:dyDescent="0.3">
      <c r="A32" s="262"/>
      <c r="B32" s="352"/>
      <c r="C32" s="354" t="s">
        <v>519</v>
      </c>
      <c r="D32" s="354"/>
      <c r="E32" s="354"/>
      <c r="F32" s="354"/>
      <c r="G32" s="354"/>
      <c r="H32" s="355"/>
      <c r="I32" s="410"/>
      <c r="J32" s="339"/>
    </row>
    <row r="33" spans="1:10" ht="14" customHeight="1" x14ac:dyDescent="0.25">
      <c r="A33" s="262"/>
      <c r="B33" s="356" t="s">
        <v>14</v>
      </c>
      <c r="C33" s="685" t="s">
        <v>548</v>
      </c>
      <c r="D33" s="685"/>
      <c r="E33" s="685"/>
      <c r="F33" s="685"/>
      <c r="G33" s="685"/>
      <c r="H33" s="686"/>
      <c r="I33" s="346"/>
      <c r="J33" s="339"/>
    </row>
    <row r="34" spans="1:10" ht="14" customHeight="1" x14ac:dyDescent="0.25">
      <c r="A34" s="262"/>
      <c r="B34" s="40" t="s">
        <v>16</v>
      </c>
      <c r="C34" s="687" t="s">
        <v>549</v>
      </c>
      <c r="D34" s="687"/>
      <c r="E34" s="687"/>
      <c r="F34" s="687"/>
      <c r="G34" s="687"/>
      <c r="H34" s="688"/>
      <c r="I34" s="346"/>
      <c r="J34" s="339"/>
    </row>
    <row r="35" spans="1:10" ht="14" customHeight="1" x14ac:dyDescent="0.3">
      <c r="A35" s="262"/>
      <c r="B35" s="40"/>
      <c r="C35" s="689" t="s">
        <v>520</v>
      </c>
      <c r="D35" s="689"/>
      <c r="E35" s="689"/>
      <c r="F35" s="689"/>
      <c r="G35" s="689"/>
      <c r="H35" s="690"/>
      <c r="I35" s="410"/>
      <c r="J35" s="339"/>
    </row>
    <row r="36" spans="1:10" ht="14" customHeight="1" x14ac:dyDescent="0.25">
      <c r="A36" s="262"/>
      <c r="B36" s="353" t="s">
        <v>17</v>
      </c>
      <c r="C36" s="685" t="s">
        <v>550</v>
      </c>
      <c r="D36" s="685"/>
      <c r="E36" s="685"/>
      <c r="F36" s="685"/>
      <c r="G36" s="685"/>
      <c r="H36" s="686"/>
      <c r="I36" s="346"/>
      <c r="J36" s="339"/>
    </row>
    <row r="37" spans="1:10" ht="14" customHeight="1" x14ac:dyDescent="0.25">
      <c r="A37" s="266"/>
      <c r="B37" s="357"/>
      <c r="C37" s="267"/>
      <c r="D37" s="267"/>
      <c r="E37" s="267"/>
      <c r="F37" s="267"/>
      <c r="G37" s="267"/>
      <c r="H37" s="393" t="s">
        <v>55</v>
      </c>
      <c r="I37" s="141">
        <f>I28+I29+I30+0.5*(I31+I33)+0.25*(I34+I36)</f>
        <v>0</v>
      </c>
      <c r="J37" s="358"/>
    </row>
    <row r="38" spans="1:10" ht="14" customHeight="1" x14ac:dyDescent="0.25">
      <c r="A38" s="359"/>
      <c r="B38" s="360"/>
      <c r="C38" s="259"/>
      <c r="D38" s="259"/>
      <c r="E38" s="259"/>
      <c r="F38" s="259"/>
      <c r="G38" s="259"/>
      <c r="H38" s="259"/>
      <c r="I38" s="259"/>
      <c r="J38" s="361"/>
    </row>
    <row r="39" spans="1:10" ht="14" customHeight="1" x14ac:dyDescent="0.35">
      <c r="A39" s="342" t="s">
        <v>239</v>
      </c>
      <c r="B39" s="343"/>
      <c r="C39" s="264"/>
      <c r="D39" s="264"/>
      <c r="E39" s="264"/>
      <c r="F39" s="264"/>
      <c r="G39" s="264"/>
      <c r="H39" s="264"/>
      <c r="I39" s="264"/>
      <c r="J39" s="339"/>
    </row>
    <row r="40" spans="1:10" ht="14" customHeight="1" x14ac:dyDescent="0.25">
      <c r="A40" s="262"/>
      <c r="B40" s="563" t="s">
        <v>9</v>
      </c>
      <c r="C40" s="564" t="s">
        <v>240</v>
      </c>
      <c r="D40" s="564"/>
      <c r="E40" s="564"/>
      <c r="F40" s="564"/>
      <c r="G40" s="564"/>
      <c r="H40" s="565"/>
      <c r="I40" s="362"/>
      <c r="J40" s="339"/>
    </row>
    <row r="41" spans="1:10" ht="14" customHeight="1" x14ac:dyDescent="0.25">
      <c r="A41" s="262"/>
      <c r="B41" s="368" t="s">
        <v>10</v>
      </c>
      <c r="C41" s="671" t="s">
        <v>551</v>
      </c>
      <c r="D41" s="671"/>
      <c r="E41" s="671"/>
      <c r="F41" s="671"/>
      <c r="G41" s="671"/>
      <c r="H41" s="671"/>
      <c r="I41" s="672"/>
      <c r="J41" s="339"/>
    </row>
    <row r="42" spans="1:10" ht="14" customHeight="1" x14ac:dyDescent="0.25">
      <c r="A42" s="262"/>
      <c r="B42" s="368"/>
      <c r="C42" s="52" t="s">
        <v>173</v>
      </c>
      <c r="D42" s="52" t="s">
        <v>244</v>
      </c>
      <c r="E42" s="52"/>
      <c r="F42" s="52"/>
      <c r="G42" s="52"/>
      <c r="H42" s="52"/>
      <c r="I42" s="363"/>
      <c r="J42" s="339"/>
    </row>
    <row r="43" spans="1:10" ht="14" customHeight="1" x14ac:dyDescent="0.25">
      <c r="A43" s="262"/>
      <c r="B43" s="368"/>
      <c r="C43" s="52" t="s">
        <v>194</v>
      </c>
      <c r="D43" s="52" t="s">
        <v>245</v>
      </c>
      <c r="E43" s="52"/>
      <c r="F43" s="52"/>
      <c r="G43" s="52"/>
      <c r="H43" s="52"/>
      <c r="I43" s="363"/>
      <c r="J43" s="339"/>
    </row>
    <row r="44" spans="1:10" ht="14" customHeight="1" x14ac:dyDescent="0.25">
      <c r="A44" s="262"/>
      <c r="B44" s="368"/>
      <c r="C44" s="52" t="s">
        <v>233</v>
      </c>
      <c r="D44" s="52" t="s">
        <v>246</v>
      </c>
      <c r="E44" s="52"/>
      <c r="F44" s="52"/>
      <c r="G44" s="52"/>
      <c r="H44" s="52"/>
      <c r="I44" s="363"/>
      <c r="J44" s="339"/>
    </row>
    <row r="45" spans="1:10" ht="14" customHeight="1" x14ac:dyDescent="0.25">
      <c r="A45" s="262"/>
      <c r="B45" s="368"/>
      <c r="C45" s="52" t="s">
        <v>234</v>
      </c>
      <c r="D45" s="52" t="s">
        <v>247</v>
      </c>
      <c r="E45" s="52"/>
      <c r="F45" s="52"/>
      <c r="G45" s="52"/>
      <c r="H45" s="52"/>
      <c r="I45" s="363"/>
      <c r="J45" s="339"/>
    </row>
    <row r="46" spans="1:10" ht="28" customHeight="1" x14ac:dyDescent="0.25">
      <c r="A46" s="262"/>
      <c r="B46" s="366" t="s">
        <v>11</v>
      </c>
      <c r="C46" s="664" t="s">
        <v>248</v>
      </c>
      <c r="D46" s="664"/>
      <c r="E46" s="664"/>
      <c r="F46" s="664"/>
      <c r="G46" s="664"/>
      <c r="H46" s="669"/>
      <c r="I46" s="345"/>
      <c r="J46" s="348"/>
    </row>
    <row r="47" spans="1:10" ht="14" customHeight="1" x14ac:dyDescent="0.25">
      <c r="A47" s="262"/>
      <c r="B47" s="366" t="s">
        <v>12</v>
      </c>
      <c r="C47" s="664" t="s">
        <v>429</v>
      </c>
      <c r="D47" s="664"/>
      <c r="E47" s="664"/>
      <c r="F47" s="664"/>
      <c r="G47" s="664"/>
      <c r="H47" s="669"/>
      <c r="I47" s="364"/>
      <c r="J47" s="348"/>
    </row>
    <row r="48" spans="1:10" ht="14" customHeight="1" x14ac:dyDescent="0.25">
      <c r="A48" s="262"/>
      <c r="B48" s="566"/>
      <c r="C48" s="662" t="s">
        <v>430</v>
      </c>
      <c r="D48" s="662"/>
      <c r="E48" s="662"/>
      <c r="F48" s="662"/>
      <c r="G48" s="662"/>
      <c r="H48" s="670"/>
      <c r="I48" s="392"/>
      <c r="J48" s="339"/>
    </row>
    <row r="49" spans="1:10" ht="14" customHeight="1" x14ac:dyDescent="0.25">
      <c r="A49" s="262"/>
      <c r="B49" s="566" t="s">
        <v>14</v>
      </c>
      <c r="C49" s="662" t="s">
        <v>249</v>
      </c>
      <c r="D49" s="662"/>
      <c r="E49" s="662"/>
      <c r="F49" s="662"/>
      <c r="G49" s="662"/>
      <c r="H49" s="670"/>
      <c r="I49" s="345"/>
      <c r="J49" s="348"/>
    </row>
    <row r="50" spans="1:10" ht="14" customHeight="1" x14ac:dyDescent="0.25">
      <c r="A50" s="262"/>
      <c r="B50" s="366" t="s">
        <v>16</v>
      </c>
      <c r="C50" s="671" t="s">
        <v>425</v>
      </c>
      <c r="D50" s="671"/>
      <c r="E50" s="671"/>
      <c r="F50" s="671"/>
      <c r="G50" s="671"/>
      <c r="H50" s="671"/>
      <c r="I50" s="672"/>
      <c r="J50" s="339"/>
    </row>
    <row r="51" spans="1:10" ht="14" customHeight="1" x14ac:dyDescent="0.25">
      <c r="A51" s="262"/>
      <c r="B51" s="368"/>
      <c r="C51" s="52" t="s">
        <v>173</v>
      </c>
      <c r="D51" s="52" t="s">
        <v>250</v>
      </c>
      <c r="E51" s="52"/>
      <c r="F51" s="52"/>
      <c r="G51" s="52"/>
      <c r="H51" s="52"/>
      <c r="I51" s="363"/>
      <c r="J51" s="339"/>
    </row>
    <row r="52" spans="1:10" ht="14" customHeight="1" x14ac:dyDescent="0.25">
      <c r="A52" s="262"/>
      <c r="B52" s="368"/>
      <c r="C52" s="52" t="s">
        <v>194</v>
      </c>
      <c r="D52" s="52" t="s">
        <v>251</v>
      </c>
      <c r="E52" s="52"/>
      <c r="F52" s="52"/>
      <c r="G52" s="567"/>
      <c r="H52" s="567"/>
      <c r="I52" s="363"/>
      <c r="J52" s="339"/>
    </row>
    <row r="53" spans="1:10" ht="14" customHeight="1" x14ac:dyDescent="0.25">
      <c r="A53" s="262"/>
      <c r="B53" s="368"/>
      <c r="C53" s="52" t="s">
        <v>233</v>
      </c>
      <c r="D53" s="52" t="s">
        <v>252</v>
      </c>
      <c r="E53" s="52"/>
      <c r="F53" s="52"/>
      <c r="G53" s="52"/>
      <c r="H53" s="52"/>
      <c r="I53" s="363"/>
      <c r="J53" s="339"/>
    </row>
    <row r="54" spans="1:10" ht="14" customHeight="1" x14ac:dyDescent="0.25">
      <c r="A54" s="262"/>
      <c r="B54" s="566"/>
      <c r="C54" s="568" t="s">
        <v>234</v>
      </c>
      <c r="D54" s="568" t="s">
        <v>253</v>
      </c>
      <c r="E54" s="568"/>
      <c r="F54" s="568"/>
      <c r="G54" s="568"/>
      <c r="H54" s="568"/>
      <c r="I54" s="363"/>
      <c r="J54" s="339"/>
    </row>
    <row r="55" spans="1:10" ht="14" customHeight="1" x14ac:dyDescent="0.25">
      <c r="A55" s="262"/>
      <c r="B55" s="563" t="s">
        <v>17</v>
      </c>
      <c r="C55" s="564" t="s">
        <v>501</v>
      </c>
      <c r="D55" s="564"/>
      <c r="E55" s="564"/>
      <c r="F55" s="564"/>
      <c r="G55" s="564"/>
      <c r="H55" s="565"/>
      <c r="I55" s="367"/>
      <c r="J55" s="339"/>
    </row>
    <row r="56" spans="1:10" ht="14" customHeight="1" x14ac:dyDescent="0.25">
      <c r="A56" s="262"/>
      <c r="B56" s="368" t="s">
        <v>18</v>
      </c>
      <c r="C56" s="671" t="s">
        <v>425</v>
      </c>
      <c r="D56" s="671"/>
      <c r="E56" s="671"/>
      <c r="F56" s="671"/>
      <c r="G56" s="671"/>
      <c r="H56" s="671"/>
      <c r="I56" s="672"/>
      <c r="J56" s="339"/>
    </row>
    <row r="57" spans="1:10" ht="14" customHeight="1" x14ac:dyDescent="0.25">
      <c r="A57" s="262"/>
      <c r="B57" s="368"/>
      <c r="C57" s="52" t="s">
        <v>173</v>
      </c>
      <c r="D57" s="52" t="s">
        <v>255</v>
      </c>
      <c r="E57" s="52"/>
      <c r="F57" s="52"/>
      <c r="G57" s="52"/>
      <c r="H57" s="52"/>
      <c r="I57" s="363"/>
      <c r="J57" s="339"/>
    </row>
    <row r="58" spans="1:10" ht="14" customHeight="1" x14ac:dyDescent="0.25">
      <c r="A58" s="262"/>
      <c r="B58" s="368"/>
      <c r="C58" s="52" t="s">
        <v>194</v>
      </c>
      <c r="D58" s="52" t="s">
        <v>256</v>
      </c>
      <c r="E58" s="52"/>
      <c r="F58" s="52"/>
      <c r="G58" s="52"/>
      <c r="H58" s="52"/>
      <c r="I58" s="363"/>
      <c r="J58" s="339"/>
    </row>
    <row r="59" spans="1:10" ht="14" customHeight="1" x14ac:dyDescent="0.25">
      <c r="A59" s="262"/>
      <c r="B59" s="566"/>
      <c r="C59" s="568" t="s">
        <v>233</v>
      </c>
      <c r="D59" s="568" t="s">
        <v>257</v>
      </c>
      <c r="E59" s="568"/>
      <c r="F59" s="568"/>
      <c r="G59" s="568"/>
      <c r="H59" s="568"/>
      <c r="I59" s="363"/>
      <c r="J59" s="339"/>
    </row>
    <row r="60" spans="1:10" ht="14" customHeight="1" x14ac:dyDescent="0.25">
      <c r="A60" s="262"/>
      <c r="B60" s="343"/>
      <c r="C60" s="264"/>
      <c r="D60" s="264"/>
      <c r="E60" s="264"/>
      <c r="F60" s="264"/>
      <c r="G60" s="264"/>
      <c r="H60" s="264"/>
      <c r="I60" s="264"/>
      <c r="J60" s="339"/>
    </row>
    <row r="61" spans="1:10" ht="14" customHeight="1" x14ac:dyDescent="0.35">
      <c r="A61" s="342" t="s">
        <v>258</v>
      </c>
      <c r="B61" s="343"/>
      <c r="C61" s="264"/>
      <c r="D61" s="264"/>
      <c r="E61" s="264"/>
      <c r="F61" s="264"/>
      <c r="G61" s="264"/>
      <c r="H61" s="264"/>
      <c r="I61" s="264"/>
      <c r="J61" s="339"/>
    </row>
    <row r="62" spans="1:10" ht="14" customHeight="1" x14ac:dyDescent="0.25">
      <c r="A62" s="262"/>
      <c r="B62" s="366" t="s">
        <v>9</v>
      </c>
      <c r="C62" s="432" t="s">
        <v>259</v>
      </c>
      <c r="D62" s="432"/>
      <c r="E62" s="432"/>
      <c r="F62" s="432"/>
      <c r="G62" s="432"/>
      <c r="H62" s="433"/>
      <c r="I62" s="363"/>
      <c r="J62" s="348"/>
    </row>
    <row r="63" spans="1:10" ht="14" customHeight="1" x14ac:dyDescent="0.25">
      <c r="A63" s="262"/>
      <c r="B63" s="566" t="s">
        <v>10</v>
      </c>
      <c r="C63" s="568" t="s">
        <v>260</v>
      </c>
      <c r="D63" s="568"/>
      <c r="E63" s="568"/>
      <c r="F63" s="568"/>
      <c r="G63" s="568"/>
      <c r="H63" s="569"/>
      <c r="I63" s="363"/>
      <c r="J63" s="348"/>
    </row>
    <row r="64" spans="1:10" ht="14" customHeight="1" x14ac:dyDescent="0.25">
      <c r="A64" s="262"/>
      <c r="B64" s="366" t="s">
        <v>11</v>
      </c>
      <c r="C64" s="432" t="s">
        <v>261</v>
      </c>
      <c r="D64" s="432"/>
      <c r="E64" s="432"/>
      <c r="F64" s="432"/>
      <c r="G64" s="432"/>
      <c r="H64" s="433"/>
      <c r="I64" s="150"/>
      <c r="J64" s="339"/>
    </row>
    <row r="65" spans="1:10" ht="14" customHeight="1" x14ac:dyDescent="0.25">
      <c r="A65" s="262"/>
      <c r="B65" s="566" t="s">
        <v>12</v>
      </c>
      <c r="C65" s="568" t="s">
        <v>262</v>
      </c>
      <c r="D65" s="568"/>
      <c r="E65" s="568"/>
      <c r="F65" s="568"/>
      <c r="G65" s="568"/>
      <c r="H65" s="569"/>
      <c r="I65" s="150"/>
      <c r="J65" s="339"/>
    </row>
    <row r="66" spans="1:10" ht="14" customHeight="1" x14ac:dyDescent="0.25">
      <c r="A66" s="262"/>
      <c r="B66" s="369" t="s">
        <v>14</v>
      </c>
      <c r="C66" s="664" t="s">
        <v>408</v>
      </c>
      <c r="D66" s="664"/>
      <c r="E66" s="664"/>
      <c r="F66" s="664"/>
      <c r="G66" s="664"/>
      <c r="H66" s="669"/>
      <c r="I66" s="363"/>
      <c r="J66" s="348"/>
    </row>
    <row r="67" spans="1:10" ht="14" customHeight="1" x14ac:dyDescent="0.25">
      <c r="A67" s="262"/>
      <c r="B67" s="369"/>
      <c r="C67" s="662" t="s">
        <v>409</v>
      </c>
      <c r="D67" s="662"/>
      <c r="E67" s="662"/>
      <c r="F67" s="663"/>
      <c r="G67" s="663"/>
      <c r="H67" s="663"/>
      <c r="I67" s="663"/>
      <c r="J67" s="339"/>
    </row>
    <row r="68" spans="1:10" ht="14" customHeight="1" x14ac:dyDescent="0.3">
      <c r="A68" s="262"/>
      <c r="B68" s="570" t="s">
        <v>16</v>
      </c>
      <c r="C68" s="52" t="s">
        <v>424</v>
      </c>
      <c r="D68" s="52"/>
      <c r="E68" s="52"/>
      <c r="F68" s="432"/>
      <c r="G68" s="432"/>
      <c r="H68" s="432"/>
      <c r="I68" s="370" t="s">
        <v>461</v>
      </c>
      <c r="J68" s="339"/>
    </row>
    <row r="69" spans="1:10" ht="14" customHeight="1" x14ac:dyDescent="0.25">
      <c r="A69" s="262"/>
      <c r="B69" s="368"/>
      <c r="C69" s="52" t="s">
        <v>173</v>
      </c>
      <c r="D69" s="52" t="s">
        <v>263</v>
      </c>
      <c r="E69" s="52"/>
      <c r="F69" s="52"/>
      <c r="G69" s="52"/>
      <c r="H69" s="52"/>
      <c r="I69" s="371"/>
      <c r="J69" s="339"/>
    </row>
    <row r="70" spans="1:10" ht="14" customHeight="1" x14ac:dyDescent="0.25">
      <c r="A70" s="262"/>
      <c r="B70" s="368"/>
      <c r="C70" s="52" t="s">
        <v>194</v>
      </c>
      <c r="D70" s="52" t="s">
        <v>264</v>
      </c>
      <c r="E70" s="52"/>
      <c r="F70" s="52"/>
      <c r="G70" s="52"/>
      <c r="H70" s="52"/>
      <c r="I70" s="371"/>
      <c r="J70" s="339"/>
    </row>
    <row r="71" spans="1:10" ht="14" customHeight="1" x14ac:dyDescent="0.25">
      <c r="A71" s="262"/>
      <c r="B71" s="368"/>
      <c r="C71" s="52" t="s">
        <v>233</v>
      </c>
      <c r="D71" s="52" t="s">
        <v>265</v>
      </c>
      <c r="E71" s="52"/>
      <c r="F71" s="52"/>
      <c r="G71" s="52"/>
      <c r="H71" s="52"/>
      <c r="I71" s="371"/>
      <c r="J71" s="339"/>
    </row>
    <row r="72" spans="1:10" ht="14" customHeight="1" x14ac:dyDescent="0.25">
      <c r="A72" s="262"/>
      <c r="B72" s="368"/>
      <c r="C72" s="52" t="s">
        <v>234</v>
      </c>
      <c r="D72" s="52" t="s">
        <v>266</v>
      </c>
      <c r="E72" s="52"/>
      <c r="F72" s="52"/>
      <c r="G72" s="52"/>
      <c r="H72" s="52"/>
      <c r="I72" s="371"/>
      <c r="J72" s="339"/>
    </row>
    <row r="73" spans="1:10" ht="14" customHeight="1" x14ac:dyDescent="0.25">
      <c r="A73" s="262"/>
      <c r="B73" s="566"/>
      <c r="C73" s="568" t="s">
        <v>235</v>
      </c>
      <c r="D73" s="568" t="s">
        <v>267</v>
      </c>
      <c r="E73" s="568"/>
      <c r="F73" s="568"/>
      <c r="G73" s="568"/>
      <c r="H73" s="568"/>
      <c r="I73" s="371"/>
      <c r="J73" s="339"/>
    </row>
    <row r="74" spans="1:10" ht="15.5" x14ac:dyDescent="0.35">
      <c r="A74" s="342"/>
      <c r="B74" s="343"/>
      <c r="C74" s="264"/>
      <c r="D74" s="264"/>
      <c r="E74" s="264"/>
      <c r="F74" s="264"/>
      <c r="G74" s="264"/>
      <c r="H74" s="264"/>
      <c r="I74" s="264"/>
      <c r="J74" s="339"/>
    </row>
    <row r="75" spans="1:10" ht="15.5" x14ac:dyDescent="0.35">
      <c r="A75" s="342" t="s">
        <v>226</v>
      </c>
      <c r="B75" s="343"/>
      <c r="C75" s="264"/>
      <c r="D75" s="264"/>
      <c r="E75" s="264"/>
      <c r="F75" s="264"/>
      <c r="G75" s="264"/>
      <c r="H75" s="264"/>
      <c r="I75" s="264"/>
      <c r="J75" s="339"/>
    </row>
    <row r="76" spans="1:10" s="373" customFormat="1" ht="42" customHeight="1" x14ac:dyDescent="0.3">
      <c r="A76" s="262"/>
      <c r="B76" s="372" t="s">
        <v>9</v>
      </c>
      <c r="C76" s="664" t="s">
        <v>362</v>
      </c>
      <c r="D76" s="664"/>
      <c r="E76" s="664"/>
      <c r="F76" s="664"/>
      <c r="G76" s="664"/>
      <c r="H76" s="664"/>
      <c r="I76" s="363"/>
      <c r="J76" s="339" t="str">
        <f>IF(I76="y","Please attach a narrative summary with details and status.","")</f>
        <v/>
      </c>
    </row>
    <row r="77" spans="1:10" ht="42" customHeight="1" x14ac:dyDescent="0.3">
      <c r="A77" s="374"/>
      <c r="B77" s="375" t="s">
        <v>10</v>
      </c>
      <c r="C77" s="662" t="s">
        <v>268</v>
      </c>
      <c r="D77" s="662"/>
      <c r="E77" s="662"/>
      <c r="F77" s="662"/>
      <c r="G77" s="662"/>
      <c r="H77" s="662"/>
      <c r="I77" s="363"/>
      <c r="J77" s="376" t="str">
        <f>IF(I77="y","Please attach a narrative summary with details.","")</f>
        <v/>
      </c>
    </row>
    <row r="78" spans="1:10" ht="14" customHeight="1" x14ac:dyDescent="0.25">
      <c r="A78" s="266"/>
      <c r="B78" s="357"/>
      <c r="C78" s="267"/>
      <c r="D78" s="267"/>
      <c r="E78" s="267"/>
      <c r="F78" s="267"/>
      <c r="G78" s="267"/>
      <c r="H78" s="267"/>
      <c r="I78" s="267"/>
      <c r="J78" s="358"/>
    </row>
    <row r="79" spans="1:10" ht="14" customHeight="1" x14ac:dyDescent="0.25">
      <c r="A79" s="359"/>
      <c r="B79" s="360"/>
      <c r="C79" s="259"/>
      <c r="D79" s="259"/>
      <c r="E79" s="259"/>
      <c r="F79" s="259"/>
      <c r="G79" s="259"/>
      <c r="H79" s="259"/>
      <c r="I79" s="259"/>
      <c r="J79" s="361"/>
    </row>
    <row r="80" spans="1:10" ht="20" customHeight="1" x14ac:dyDescent="0.4">
      <c r="A80" s="341" t="s">
        <v>564</v>
      </c>
      <c r="B80" s="343"/>
      <c r="C80" s="264"/>
      <c r="D80" s="264"/>
      <c r="E80" s="264"/>
      <c r="F80" s="264"/>
      <c r="G80" s="264"/>
      <c r="H80" s="264"/>
      <c r="I80" s="264"/>
      <c r="J80" s="339"/>
    </row>
    <row r="81" spans="1:10" ht="14" customHeight="1" x14ac:dyDescent="0.3">
      <c r="A81" s="262"/>
      <c r="B81" s="377" t="s">
        <v>304</v>
      </c>
      <c r="C81" s="378"/>
      <c r="D81" s="378"/>
      <c r="E81" s="378"/>
      <c r="F81" s="378"/>
      <c r="G81" s="378"/>
      <c r="H81" s="378"/>
      <c r="I81" s="379"/>
      <c r="J81" s="339"/>
    </row>
    <row r="82" spans="1:10" ht="14" customHeight="1" x14ac:dyDescent="0.35">
      <c r="A82" s="262"/>
      <c r="B82" s="396" t="s">
        <v>552</v>
      </c>
      <c r="C82" s="394"/>
      <c r="D82" s="394"/>
      <c r="E82" s="394"/>
      <c r="F82" s="394"/>
      <c r="G82" s="394"/>
      <c r="H82" s="394"/>
      <c r="I82" s="380"/>
      <c r="J82" s="339"/>
    </row>
    <row r="83" spans="1:10" ht="14" customHeight="1" x14ac:dyDescent="0.25">
      <c r="A83" s="262"/>
      <c r="B83" s="383" t="s">
        <v>9</v>
      </c>
      <c r="C83" s="581" t="s">
        <v>583</v>
      </c>
      <c r="D83" s="581"/>
      <c r="E83" s="581"/>
      <c r="F83" s="581"/>
      <c r="G83" s="581"/>
      <c r="H83" s="583"/>
      <c r="I83" s="395"/>
      <c r="J83" s="339"/>
    </row>
    <row r="84" spans="1:10" ht="28" customHeight="1" x14ac:dyDescent="0.25">
      <c r="A84" s="262"/>
      <c r="B84" s="381" t="s">
        <v>10</v>
      </c>
      <c r="C84" s="665" t="s">
        <v>502</v>
      </c>
      <c r="D84" s="665"/>
      <c r="E84" s="665"/>
      <c r="F84" s="665"/>
      <c r="G84" s="665"/>
      <c r="H84" s="666"/>
      <c r="I84" s="363"/>
      <c r="J84" s="348"/>
    </row>
    <row r="85" spans="1:10" ht="28" customHeight="1" x14ac:dyDescent="0.25">
      <c r="A85" s="262"/>
      <c r="B85" s="381" t="s">
        <v>11</v>
      </c>
      <c r="C85" s="665" t="s">
        <v>363</v>
      </c>
      <c r="D85" s="667"/>
      <c r="E85" s="667"/>
      <c r="F85" s="667"/>
      <c r="G85" s="667"/>
      <c r="H85" s="668"/>
      <c r="I85" s="382"/>
      <c r="J85" s="339" t="s">
        <v>562</v>
      </c>
    </row>
    <row r="86" spans="1:10" ht="14" customHeight="1" x14ac:dyDescent="0.25">
      <c r="A86" s="262"/>
      <c r="B86" s="381" t="s">
        <v>12</v>
      </c>
      <c r="C86" s="665" t="s">
        <v>427</v>
      </c>
      <c r="D86" s="675"/>
      <c r="E86" s="675"/>
      <c r="F86" s="675"/>
      <c r="G86" s="675"/>
      <c r="H86" s="676"/>
      <c r="I86" s="363"/>
      <c r="J86" s="348"/>
    </row>
    <row r="87" spans="1:10" ht="28" customHeight="1" x14ac:dyDescent="0.25">
      <c r="A87" s="262"/>
      <c r="B87" s="582" t="s">
        <v>14</v>
      </c>
      <c r="C87" s="677" t="s">
        <v>364</v>
      </c>
      <c r="D87" s="677"/>
      <c r="E87" s="677"/>
      <c r="F87" s="677"/>
      <c r="G87" s="677"/>
      <c r="H87" s="678"/>
      <c r="I87" s="363"/>
      <c r="J87" s="348"/>
    </row>
    <row r="88" spans="1:10" ht="28" customHeight="1" x14ac:dyDescent="0.25">
      <c r="A88" s="262"/>
      <c r="B88" s="383" t="s">
        <v>16</v>
      </c>
      <c r="C88" s="677" t="s">
        <v>411</v>
      </c>
      <c r="D88" s="677"/>
      <c r="E88" s="677"/>
      <c r="F88" s="677"/>
      <c r="G88" s="677"/>
      <c r="H88" s="678"/>
      <c r="I88" s="363"/>
      <c r="J88" s="348"/>
    </row>
    <row r="89" spans="1:10" ht="28" customHeight="1" x14ac:dyDescent="0.25">
      <c r="A89" s="262"/>
      <c r="B89" s="381" t="s">
        <v>17</v>
      </c>
      <c r="C89" s="665" t="s">
        <v>365</v>
      </c>
      <c r="D89" s="675"/>
      <c r="E89" s="675"/>
      <c r="F89" s="675"/>
      <c r="G89" s="675"/>
      <c r="H89" s="676"/>
      <c r="I89" s="363"/>
      <c r="J89" s="348"/>
    </row>
    <row r="90" spans="1:10" ht="28" customHeight="1" x14ac:dyDescent="0.25">
      <c r="A90" s="262"/>
      <c r="B90" s="679" t="s">
        <v>269</v>
      </c>
      <c r="C90" s="680"/>
      <c r="D90" s="680"/>
      <c r="E90" s="680"/>
      <c r="F90" s="680"/>
      <c r="G90" s="680"/>
      <c r="H90" s="680"/>
      <c r="I90" s="681"/>
      <c r="J90" s="339"/>
    </row>
    <row r="91" spans="1:10" ht="14" customHeight="1" x14ac:dyDescent="0.25">
      <c r="A91" s="262"/>
      <c r="B91" s="682" t="s">
        <v>584</v>
      </c>
      <c r="C91" s="683"/>
      <c r="D91" s="683"/>
      <c r="E91" s="683"/>
      <c r="F91" s="683"/>
      <c r="G91" s="683"/>
      <c r="H91" s="683"/>
      <c r="I91" s="684"/>
      <c r="J91" s="339"/>
    </row>
    <row r="92" spans="1:10" ht="14" customHeight="1" x14ac:dyDescent="0.25">
      <c r="A92" s="262"/>
      <c r="B92" s="343"/>
      <c r="C92" s="264"/>
      <c r="D92" s="264"/>
      <c r="E92" s="264"/>
      <c r="F92" s="264"/>
      <c r="G92" s="264"/>
      <c r="H92" s="264"/>
      <c r="I92" s="264"/>
      <c r="J92" s="339"/>
    </row>
    <row r="93" spans="1:10" ht="14" customHeight="1" x14ac:dyDescent="0.3">
      <c r="A93" s="262"/>
      <c r="B93" s="384" t="s">
        <v>270</v>
      </c>
      <c r="C93" s="385"/>
      <c r="D93" s="385"/>
      <c r="E93" s="385"/>
      <c r="F93" s="385"/>
      <c r="G93" s="385"/>
      <c r="H93" s="385"/>
      <c r="I93" s="386"/>
      <c r="J93" s="339"/>
    </row>
    <row r="94" spans="1:10" ht="14" customHeight="1" x14ac:dyDescent="0.25">
      <c r="A94" s="387"/>
      <c r="B94" s="352"/>
      <c r="C94" s="388"/>
      <c r="D94" s="388"/>
      <c r="E94" s="388"/>
      <c r="F94" s="388"/>
      <c r="G94" s="388"/>
      <c r="H94" s="388"/>
      <c r="I94" s="389"/>
      <c r="J94" s="339"/>
    </row>
    <row r="95" spans="1:10" ht="42" customHeight="1" x14ac:dyDescent="0.25">
      <c r="A95" s="262"/>
      <c r="B95" s="369" t="s">
        <v>9</v>
      </c>
      <c r="C95" s="660" t="s">
        <v>271</v>
      </c>
      <c r="D95" s="660"/>
      <c r="E95" s="660"/>
      <c r="F95" s="660"/>
      <c r="G95" s="660"/>
      <c r="H95" s="660"/>
      <c r="I95" s="661"/>
      <c r="J95" s="339"/>
    </row>
    <row r="96" spans="1:10" ht="14" customHeight="1" x14ac:dyDescent="0.25">
      <c r="A96" s="390"/>
      <c r="B96" s="369" t="s">
        <v>10</v>
      </c>
      <c r="C96" s="660" t="s">
        <v>272</v>
      </c>
      <c r="D96" s="660"/>
      <c r="E96" s="660"/>
      <c r="F96" s="660"/>
      <c r="G96" s="660"/>
      <c r="H96" s="660"/>
      <c r="I96" s="661"/>
      <c r="J96" s="339"/>
    </row>
    <row r="97" spans="1:10" ht="28" customHeight="1" x14ac:dyDescent="0.25">
      <c r="A97" s="262"/>
      <c r="B97" s="369" t="s">
        <v>11</v>
      </c>
      <c r="C97" s="660" t="s">
        <v>273</v>
      </c>
      <c r="D97" s="660"/>
      <c r="E97" s="660"/>
      <c r="F97" s="660"/>
      <c r="G97" s="660"/>
      <c r="H97" s="660"/>
      <c r="I97" s="661"/>
      <c r="J97" s="339"/>
    </row>
    <row r="98" spans="1:10" ht="14" customHeight="1" x14ac:dyDescent="0.25">
      <c r="A98" s="262"/>
      <c r="B98" s="369" t="s">
        <v>12</v>
      </c>
      <c r="C98" s="660" t="s">
        <v>274</v>
      </c>
      <c r="D98" s="660"/>
      <c r="E98" s="660"/>
      <c r="F98" s="660"/>
      <c r="G98" s="660"/>
      <c r="H98" s="660"/>
      <c r="I98" s="661"/>
      <c r="J98" s="339"/>
    </row>
    <row r="99" spans="1:10" ht="28" customHeight="1" x14ac:dyDescent="0.25">
      <c r="A99" s="262"/>
      <c r="B99" s="369" t="s">
        <v>14</v>
      </c>
      <c r="C99" s="660" t="s">
        <v>275</v>
      </c>
      <c r="D99" s="660"/>
      <c r="E99" s="660"/>
      <c r="F99" s="660"/>
      <c r="G99" s="660"/>
      <c r="H99" s="660"/>
      <c r="I99" s="661"/>
      <c r="J99" s="339"/>
    </row>
    <row r="100" spans="1:10" ht="14" customHeight="1" x14ac:dyDescent="0.25">
      <c r="A100" s="262"/>
      <c r="B100" s="365" t="s">
        <v>16</v>
      </c>
      <c r="C100" s="673" t="s">
        <v>276</v>
      </c>
      <c r="D100" s="673"/>
      <c r="E100" s="673"/>
      <c r="F100" s="673"/>
      <c r="G100" s="673"/>
      <c r="H100" s="673"/>
      <c r="I100" s="674"/>
      <c r="J100" s="339"/>
    </row>
    <row r="101" spans="1:10" ht="14" customHeight="1" x14ac:dyDescent="0.25">
      <c r="A101" s="266"/>
      <c r="B101" s="357"/>
      <c r="C101" s="267"/>
      <c r="D101" s="267"/>
      <c r="E101" s="267"/>
      <c r="F101" s="267"/>
      <c r="G101" s="267"/>
      <c r="H101" s="267"/>
      <c r="I101" s="267"/>
      <c r="J101" s="358"/>
    </row>
  </sheetData>
  <sheetProtection selectLockedCells="1"/>
  <mergeCells count="47">
    <mergeCell ref="C31:H31"/>
    <mergeCell ref="A1:I1"/>
    <mergeCell ref="C5:I5"/>
    <mergeCell ref="C6:I7"/>
    <mergeCell ref="B9:H9"/>
    <mergeCell ref="C22:H22"/>
    <mergeCell ref="C23:H23"/>
    <mergeCell ref="D14:H14"/>
    <mergeCell ref="D15:H15"/>
    <mergeCell ref="D16:H16"/>
    <mergeCell ref="D17:H17"/>
    <mergeCell ref="B26:H27"/>
    <mergeCell ref="I26:I27"/>
    <mergeCell ref="C28:H28"/>
    <mergeCell ref="C29:H29"/>
    <mergeCell ref="C30:H30"/>
    <mergeCell ref="C66:H66"/>
    <mergeCell ref="C33:H33"/>
    <mergeCell ref="C34:H34"/>
    <mergeCell ref="C35:H35"/>
    <mergeCell ref="C36:H36"/>
    <mergeCell ref="C41:I41"/>
    <mergeCell ref="C46:H46"/>
    <mergeCell ref="C99:I99"/>
    <mergeCell ref="C100:I100"/>
    <mergeCell ref="C86:H86"/>
    <mergeCell ref="C87:H87"/>
    <mergeCell ref="C88:H88"/>
    <mergeCell ref="C89:H89"/>
    <mergeCell ref="B90:I90"/>
    <mergeCell ref="B91:I91"/>
    <mergeCell ref="D18:H18"/>
    <mergeCell ref="C95:I95"/>
    <mergeCell ref="C96:I96"/>
    <mergeCell ref="C97:I97"/>
    <mergeCell ref="C98:I98"/>
    <mergeCell ref="C67:E67"/>
    <mergeCell ref="F67:I67"/>
    <mergeCell ref="C76:H76"/>
    <mergeCell ref="C77:H77"/>
    <mergeCell ref="C84:H84"/>
    <mergeCell ref="C85:H85"/>
    <mergeCell ref="C47:H47"/>
    <mergeCell ref="C48:H48"/>
    <mergeCell ref="C49:H49"/>
    <mergeCell ref="C50:I50"/>
    <mergeCell ref="C56:I56"/>
  </mergeCells>
  <conditionalFormatting sqref="I83 I85 I69:I73 I14:I19">
    <cfRule type="containsBlanks" dxfId="278" priority="38">
      <formula>LEN(TRIM(I14))=0</formula>
    </cfRule>
  </conditionalFormatting>
  <conditionalFormatting sqref="I13">
    <cfRule type="containsBlanks" dxfId="277" priority="88">
      <formula>LEN(TRIM(I13))=0</formula>
    </cfRule>
  </conditionalFormatting>
  <conditionalFormatting sqref="I13">
    <cfRule type="containsText" dxfId="276" priority="86" operator="containsText" text="Y">
      <formula>NOT(ISERROR(SEARCH("Y",I13)))</formula>
    </cfRule>
    <cfRule type="containsText" dxfId="275" priority="87" operator="containsText" text="N">
      <formula>NOT(ISERROR(SEARCH("N",I13)))</formula>
    </cfRule>
  </conditionalFormatting>
  <conditionalFormatting sqref="I9">
    <cfRule type="containsBlanks" dxfId="274" priority="85">
      <formula>LEN(TRIM(I9))=0</formula>
    </cfRule>
  </conditionalFormatting>
  <conditionalFormatting sqref="I9">
    <cfRule type="containsText" dxfId="273" priority="83" operator="containsText" text="Y">
      <formula>NOT(ISERROR(SEARCH("Y",I9)))</formula>
    </cfRule>
    <cfRule type="containsText" dxfId="272" priority="84" operator="containsText" text="N">
      <formula>NOT(ISERROR(SEARCH("N",I9)))</formula>
    </cfRule>
  </conditionalFormatting>
  <conditionalFormatting sqref="I20">
    <cfRule type="containsBlanks" dxfId="271" priority="82">
      <formula>LEN(TRIM(I20))=0</formula>
    </cfRule>
  </conditionalFormatting>
  <conditionalFormatting sqref="I20">
    <cfRule type="containsText" dxfId="270" priority="80" operator="containsText" text="Y">
      <formula>NOT(ISERROR(SEARCH("Y",I20)))</formula>
    </cfRule>
    <cfRule type="containsText" dxfId="269" priority="81" operator="containsText" text="N">
      <formula>NOT(ISERROR(SEARCH("N",I20)))</formula>
    </cfRule>
  </conditionalFormatting>
  <conditionalFormatting sqref="I21">
    <cfRule type="containsBlanks" dxfId="268" priority="79">
      <formula>LEN(TRIM(I21))=0</formula>
    </cfRule>
  </conditionalFormatting>
  <conditionalFormatting sqref="I21">
    <cfRule type="containsText" dxfId="267" priority="77" operator="containsText" text="Y">
      <formula>NOT(ISERROR(SEARCH("Y",I21)))</formula>
    </cfRule>
    <cfRule type="containsText" dxfId="266" priority="78" operator="containsText" text="N">
      <formula>NOT(ISERROR(SEARCH("N",I21)))</formula>
    </cfRule>
  </conditionalFormatting>
  <conditionalFormatting sqref="I22">
    <cfRule type="containsBlanks" dxfId="265" priority="76">
      <formula>LEN(TRIM(I22))=0</formula>
    </cfRule>
  </conditionalFormatting>
  <conditionalFormatting sqref="I22">
    <cfRule type="containsText" dxfId="264" priority="74" operator="containsText" text="Y">
      <formula>NOT(ISERROR(SEARCH("Y",I22)))</formula>
    </cfRule>
    <cfRule type="containsText" dxfId="263" priority="75" operator="containsText" text="N">
      <formula>NOT(ISERROR(SEARCH("N",I22)))</formula>
    </cfRule>
  </conditionalFormatting>
  <conditionalFormatting sqref="I23">
    <cfRule type="containsBlanks" dxfId="262" priority="73">
      <formula>LEN(TRIM(I23))=0</formula>
    </cfRule>
  </conditionalFormatting>
  <conditionalFormatting sqref="I23">
    <cfRule type="containsText" dxfId="261" priority="71" operator="containsText" text="Y">
      <formula>NOT(ISERROR(SEARCH("Y",I23)))</formula>
    </cfRule>
    <cfRule type="containsText" dxfId="260" priority="72" operator="containsText" text="N">
      <formula>NOT(ISERROR(SEARCH("N",I23)))</formula>
    </cfRule>
  </conditionalFormatting>
  <conditionalFormatting sqref="I28:I36">
    <cfRule type="containsBlanks" dxfId="259" priority="70">
      <formula>LEN(TRIM(I28))=0</formula>
    </cfRule>
  </conditionalFormatting>
  <conditionalFormatting sqref="I28:I36">
    <cfRule type="containsBlanks" dxfId="258" priority="69">
      <formula>LEN(TRIM(I28))=0</formula>
    </cfRule>
  </conditionalFormatting>
  <conditionalFormatting sqref="I40 I55 I64:I65">
    <cfRule type="containsBlanks" dxfId="257" priority="68">
      <formula>LEN(TRIM(I40))=0</formula>
    </cfRule>
  </conditionalFormatting>
  <conditionalFormatting sqref="I42:I49">
    <cfRule type="containsBlanks" dxfId="256" priority="67">
      <formula>LEN(TRIM(I42))=0</formula>
    </cfRule>
  </conditionalFormatting>
  <conditionalFormatting sqref="I42:I49">
    <cfRule type="containsText" dxfId="255" priority="65" operator="containsText" text="Y">
      <formula>NOT(ISERROR(SEARCH("Y",I42)))</formula>
    </cfRule>
    <cfRule type="containsText" dxfId="254" priority="66" operator="containsText" text="N">
      <formula>NOT(ISERROR(SEARCH("N",I42)))</formula>
    </cfRule>
  </conditionalFormatting>
  <conditionalFormatting sqref="I51:I54">
    <cfRule type="containsBlanks" dxfId="253" priority="64">
      <formula>LEN(TRIM(I51))=0</formula>
    </cfRule>
  </conditionalFormatting>
  <conditionalFormatting sqref="I51:I54">
    <cfRule type="containsText" dxfId="252" priority="62" operator="containsText" text="Y">
      <formula>NOT(ISERROR(SEARCH("Y",I51)))</formula>
    </cfRule>
    <cfRule type="containsText" dxfId="251" priority="63" operator="containsText" text="N">
      <formula>NOT(ISERROR(SEARCH("N",I51)))</formula>
    </cfRule>
  </conditionalFormatting>
  <conditionalFormatting sqref="I62:I63">
    <cfRule type="containsBlanks" dxfId="250" priority="61">
      <formula>LEN(TRIM(I62))=0</formula>
    </cfRule>
  </conditionalFormatting>
  <conditionalFormatting sqref="I62:I63">
    <cfRule type="containsText" dxfId="249" priority="59" operator="containsText" text="Y">
      <formula>NOT(ISERROR(SEARCH("Y",I62)))</formula>
    </cfRule>
    <cfRule type="containsText" dxfId="248" priority="60" operator="containsText" text="N">
      <formula>NOT(ISERROR(SEARCH("N",I62)))</formula>
    </cfRule>
  </conditionalFormatting>
  <conditionalFormatting sqref="I76:I77">
    <cfRule type="containsBlanks" dxfId="247" priority="58">
      <formula>LEN(TRIM(I76))=0</formula>
    </cfRule>
  </conditionalFormatting>
  <conditionalFormatting sqref="I76:I77">
    <cfRule type="containsText" dxfId="246" priority="56" operator="containsText" text="Y">
      <formula>NOT(ISERROR(SEARCH("Y",I76)))</formula>
    </cfRule>
    <cfRule type="containsText" dxfId="245" priority="57" operator="containsText" text="N">
      <formula>NOT(ISERROR(SEARCH("N",I76)))</formula>
    </cfRule>
  </conditionalFormatting>
  <conditionalFormatting sqref="I84">
    <cfRule type="containsBlanks" dxfId="244" priority="55">
      <formula>LEN(TRIM(I84))=0</formula>
    </cfRule>
  </conditionalFormatting>
  <conditionalFormatting sqref="I84">
    <cfRule type="containsText" dxfId="243" priority="53" operator="containsText" text="Y">
      <formula>NOT(ISERROR(SEARCH("Y",I84)))</formula>
    </cfRule>
    <cfRule type="containsText" dxfId="242" priority="54" operator="containsText" text="N">
      <formula>NOT(ISERROR(SEARCH("N",I84)))</formula>
    </cfRule>
  </conditionalFormatting>
  <conditionalFormatting sqref="I86:I89">
    <cfRule type="containsBlanks" dxfId="241" priority="52">
      <formula>LEN(TRIM(I86))=0</formula>
    </cfRule>
  </conditionalFormatting>
  <conditionalFormatting sqref="I86:I89">
    <cfRule type="containsText" dxfId="240" priority="50" operator="containsText" text="Y">
      <formula>NOT(ISERROR(SEARCH("Y",I86)))</formula>
    </cfRule>
    <cfRule type="containsText" dxfId="239" priority="51" operator="containsText" text="N">
      <formula>NOT(ISERROR(SEARCH("N",I86)))</formula>
    </cfRule>
  </conditionalFormatting>
  <conditionalFormatting sqref="I66">
    <cfRule type="containsBlanks" dxfId="238" priority="49">
      <formula>LEN(TRIM(I66))=0</formula>
    </cfRule>
  </conditionalFormatting>
  <conditionalFormatting sqref="I66">
    <cfRule type="containsText" dxfId="237" priority="47" operator="containsText" text="Y">
      <formula>NOT(ISERROR(SEARCH("Y",I66)))</formula>
    </cfRule>
    <cfRule type="containsText" dxfId="236" priority="48" operator="containsText" text="N">
      <formula>NOT(ISERROR(SEARCH("N",I66)))</formula>
    </cfRule>
  </conditionalFormatting>
  <conditionalFormatting sqref="F67:I67">
    <cfRule type="containsBlanks" dxfId="235" priority="46">
      <formula>LEN(TRIM(F67))=0</formula>
    </cfRule>
  </conditionalFormatting>
  <conditionalFormatting sqref="I57:I59">
    <cfRule type="containsBlanks" dxfId="234" priority="45">
      <formula>LEN(TRIM(I57))=0</formula>
    </cfRule>
  </conditionalFormatting>
  <conditionalFormatting sqref="I57:I59">
    <cfRule type="containsText" dxfId="233" priority="43" operator="containsText" text="Y">
      <formula>NOT(ISERROR(SEARCH("Y",I57)))</formula>
    </cfRule>
    <cfRule type="containsText" dxfId="232" priority="44" operator="containsText" text="N">
      <formula>NOT(ISERROR(SEARCH("N",I57)))</formula>
    </cfRule>
  </conditionalFormatting>
  <conditionalFormatting sqref="I69">
    <cfRule type="expression" dxfId="231" priority="89">
      <formula>$I$69&lt;=TODAY()-1825</formula>
    </cfRule>
  </conditionalFormatting>
  <conditionalFormatting sqref="I70">
    <cfRule type="expression" dxfId="230" priority="42">
      <formula>$I$70&lt;=TODAY()-1825</formula>
    </cfRule>
  </conditionalFormatting>
  <conditionalFormatting sqref="I71">
    <cfRule type="expression" dxfId="229" priority="41">
      <formula>$I$71&lt;=TODAY()-1825</formula>
    </cfRule>
  </conditionalFormatting>
  <conditionalFormatting sqref="I72">
    <cfRule type="expression" dxfId="228" priority="40">
      <formula>$I$72&lt;=TODAY()-1825</formula>
    </cfRule>
  </conditionalFormatting>
  <conditionalFormatting sqref="I73">
    <cfRule type="expression" dxfId="227" priority="39">
      <formula>$I$73&lt;=TODAY()-1825</formula>
    </cfRule>
  </conditionalFormatting>
  <printOptions horizontalCentered="1"/>
  <pageMargins left="0.25" right="0.25" top="0.25" bottom="0.25" header="0.25" footer="0.25"/>
  <pageSetup scale="74" fitToHeight="0" orientation="landscape" r:id="rId1"/>
  <headerFooter alignWithMargins="0"/>
  <rowBreaks count="2" manualBreakCount="2">
    <brk id="37" max="16383" man="1"/>
    <brk id="78"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3" id="{23253197-407F-4564-B329-6CDBE43D1CE2}">
            <xm:f>$I$20='Data Validation'!$I$5</xm:f>
            <x14:dxf>
              <fill>
                <patternFill>
                  <bgColor theme="0"/>
                </patternFill>
              </fill>
            </x14:dxf>
          </x14:cfRule>
          <xm:sqref>I21</xm:sqref>
        </x14:conditionalFormatting>
        <x14:conditionalFormatting xmlns:xm="http://schemas.microsoft.com/office/excel/2006/main">
          <x14:cfRule type="expression" priority="1" id="{1DA06096-0E8F-4E75-A3E8-850B74D79115}">
            <xm:f>$I$21='Data Validation'!$I$5</xm:f>
            <x14:dxf>
              <fill>
                <patternFill>
                  <bgColor theme="0"/>
                </patternFill>
              </fill>
            </x14:dxf>
          </x14:cfRule>
          <x14:cfRule type="expression" priority="2" id="{B5363DD5-3ED3-4490-BBE2-8EEF339DA603}">
            <xm:f>$I$20='Data Validation'!$I$5</xm:f>
            <x14:dxf>
              <fill>
                <patternFill>
                  <bgColor theme="0"/>
                </patternFill>
              </fill>
            </x14:dxf>
          </x14:cfRule>
          <xm:sqref>I22</xm:sqref>
        </x14:conditionalFormatting>
        <x14:conditionalFormatting xmlns:xm="http://schemas.microsoft.com/office/excel/2006/main">
          <x14:cfRule type="expression" priority="37" id="{E63F6B80-D6C0-4DA7-B077-F0B80C9F15B1}">
            <xm:f>$I$13='Data Validation'!$I$5</xm:f>
            <x14:dxf>
              <font>
                <color theme="0" tint="-4.9989318521683403E-2"/>
              </font>
              <fill>
                <patternFill>
                  <bgColor theme="0" tint="-4.9989318521683403E-2"/>
                </patternFill>
              </fill>
              <border>
                <left style="thin">
                  <color auto="1"/>
                </left>
                <right style="thin">
                  <color auto="1"/>
                </right>
                <top style="thin">
                  <color auto="1"/>
                </top>
                <bottom style="thin">
                  <color auto="1"/>
                </bottom>
                <vertical/>
                <horizontal/>
              </border>
            </x14:dxf>
          </x14:cfRule>
          <xm:sqref>B14:I18</xm:sqref>
        </x14:conditionalFormatting>
        <x14:conditionalFormatting xmlns:xm="http://schemas.microsoft.com/office/excel/2006/main">
          <x14:cfRule type="expression" priority="36" id="{088C69A3-D53A-49D4-9DB9-8B99A91FB30B}">
            <xm:f>$I$20='Data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J20</xm:sqref>
        </x14:conditionalFormatting>
        <x14:conditionalFormatting xmlns:xm="http://schemas.microsoft.com/office/excel/2006/main">
          <x14:cfRule type="expression" priority="35" id="{83CA40BA-3F0F-4744-AE5A-AB49E226A5BD}">
            <xm:f>$I$21='Data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J21</xm:sqref>
        </x14:conditionalFormatting>
        <x14:conditionalFormatting xmlns:xm="http://schemas.microsoft.com/office/excel/2006/main">
          <x14:cfRule type="expression" priority="34" id="{3DB9DA9A-6241-423A-9E73-EF2861754CE2}">
            <xm:f>$I$22='Data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J22</xm:sqref>
        </x14:conditionalFormatting>
        <x14:conditionalFormatting xmlns:xm="http://schemas.microsoft.com/office/excel/2006/main">
          <x14:cfRule type="expression" priority="33" id="{DF527E64-EDF5-43A0-B43E-5254C086A576}">
            <xm:f>$I$23='Data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J23</xm:sqref>
        </x14:conditionalFormatting>
        <x14:conditionalFormatting xmlns:xm="http://schemas.microsoft.com/office/excel/2006/main">
          <x14:cfRule type="expression" priority="32" id="{F025E46E-6324-4755-9B97-58CD4C217864}">
            <xm:f>$I$42='Data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J42</xm:sqref>
        </x14:conditionalFormatting>
        <x14:conditionalFormatting xmlns:xm="http://schemas.microsoft.com/office/excel/2006/main">
          <x14:cfRule type="expression" priority="30" id="{76CDD133-10FA-4649-A16C-EED28E5FD45E}">
            <xm:f>$I$43='Data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J43</xm:sqref>
        </x14:conditionalFormatting>
        <x14:conditionalFormatting xmlns:xm="http://schemas.microsoft.com/office/excel/2006/main">
          <x14:cfRule type="expression" priority="29" id="{4855C147-C28C-4344-BE42-E60708AD17BE}">
            <xm:f>$I$44='Data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J44</xm:sqref>
        </x14:conditionalFormatting>
        <x14:conditionalFormatting xmlns:xm="http://schemas.microsoft.com/office/excel/2006/main">
          <x14:cfRule type="expression" priority="28" id="{0A10F199-5AD1-4FD1-9EE0-1E8C9A433309}">
            <xm:f>$I$45='Data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J45</xm:sqref>
        </x14:conditionalFormatting>
        <x14:conditionalFormatting xmlns:xm="http://schemas.microsoft.com/office/excel/2006/main">
          <x14:cfRule type="expression" priority="26" id="{60169CBE-B958-4BD2-B5AA-A2A221ADA1F7}">
            <xm:f>$I$46='Data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J46</xm:sqref>
        </x14:conditionalFormatting>
        <x14:conditionalFormatting xmlns:xm="http://schemas.microsoft.com/office/excel/2006/main">
          <x14:cfRule type="expression" priority="24" id="{540E4D27-C03A-40D5-BF23-B390C5C02914}">
            <xm:f>$I$47='Data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J47</xm:sqref>
        </x14:conditionalFormatting>
        <x14:conditionalFormatting xmlns:xm="http://schemas.microsoft.com/office/excel/2006/main">
          <x14:cfRule type="expression" priority="23" id="{479A0E38-F69B-43B3-BA58-DC710CBE753F}">
            <xm:f>$I$49='Data Validation'!$I$5</xm:f>
            <x14:dxf>
              <font>
                <color auto="1"/>
              </font>
              <fill>
                <patternFill>
                  <bgColor theme="2" tint="-9.9948118533890809E-2"/>
                </patternFill>
              </fill>
              <border>
                <left style="thin">
                  <color auto="1"/>
                </left>
                <right style="thin">
                  <color auto="1"/>
                </right>
                <top style="thin">
                  <color auto="1"/>
                </top>
                <bottom style="thin">
                  <color auto="1"/>
                </bottom>
                <vertical/>
                <horizontal/>
              </border>
            </x14:dxf>
          </x14:cfRule>
          <xm:sqref>J49</xm:sqref>
        </x14:conditionalFormatting>
        <x14:conditionalFormatting xmlns:xm="http://schemas.microsoft.com/office/excel/2006/main">
          <x14:cfRule type="expression" priority="22" id="{392FC603-C590-4F23-949D-C053A745C403}">
            <xm:f>$I$62='Data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J62</xm:sqref>
        </x14:conditionalFormatting>
        <x14:conditionalFormatting xmlns:xm="http://schemas.microsoft.com/office/excel/2006/main">
          <x14:cfRule type="expression" priority="20" id="{5F1A6D70-B1A3-497D-9283-E5755988CDB6}">
            <xm:f>$I$63='Data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J63</xm:sqref>
        </x14:conditionalFormatting>
        <x14:conditionalFormatting xmlns:xm="http://schemas.microsoft.com/office/excel/2006/main">
          <x14:cfRule type="expression" priority="18" id="{B593791A-6DD0-42CA-B226-FF8D3339D676}">
            <xm:f>$I$66='Data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J66</xm:sqref>
        </x14:conditionalFormatting>
        <x14:conditionalFormatting xmlns:xm="http://schemas.microsoft.com/office/excel/2006/main">
          <x14:cfRule type="expression" priority="17" id="{6C1CBC96-87E5-4D75-9FF5-BFCB7ECCC2CE}">
            <xm:f>$I$66='Data Validation'!$I$5</xm:f>
            <x14:dxf>
              <font>
                <color theme="0" tint="-4.9989318521683403E-2"/>
              </font>
              <fill>
                <patternFill>
                  <bgColor theme="0" tint="-4.9989318521683403E-2"/>
                </patternFill>
              </fill>
              <border>
                <left style="thin">
                  <color auto="1"/>
                </left>
                <right style="thin">
                  <color auto="1"/>
                </right>
                <top style="thin">
                  <color auto="1"/>
                </top>
                <bottom style="thin">
                  <color auto="1"/>
                </bottom>
              </border>
            </x14:dxf>
          </x14:cfRule>
          <xm:sqref>C67:I67</xm:sqref>
        </x14:conditionalFormatting>
        <x14:conditionalFormatting xmlns:xm="http://schemas.microsoft.com/office/excel/2006/main">
          <x14:cfRule type="expression" priority="15" id="{12DB223E-37FF-40BA-B621-5C34E337A274}">
            <xm:f>$I$76='Data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J76</xm:sqref>
        </x14:conditionalFormatting>
        <x14:conditionalFormatting xmlns:xm="http://schemas.microsoft.com/office/excel/2006/main">
          <x14:cfRule type="expression" priority="14" id="{6D2332EF-B68C-401D-B3FE-0AAC51D7ADAB}">
            <xm:f>$I$77='Data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J77</xm:sqref>
        </x14:conditionalFormatting>
        <x14:conditionalFormatting xmlns:xm="http://schemas.microsoft.com/office/excel/2006/main">
          <x14:cfRule type="expression" priority="13" id="{D294558D-5C0D-45A5-8E80-3475E1114AC2}">
            <xm:f>$I$84='Data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J84</xm:sqref>
        </x14:conditionalFormatting>
        <x14:conditionalFormatting xmlns:xm="http://schemas.microsoft.com/office/excel/2006/main">
          <x14:cfRule type="expression" priority="12" id="{B6D9109D-022A-4BF0-9295-6A6448412302}">
            <xm:f>$I$86='Data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J86</xm:sqref>
        </x14:conditionalFormatting>
        <x14:conditionalFormatting xmlns:xm="http://schemas.microsoft.com/office/excel/2006/main">
          <x14:cfRule type="expression" priority="11" id="{1902F6C5-DF04-44D1-98AA-0ADDE75B05AE}">
            <xm:f>$I$87='Data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J87</xm:sqref>
        </x14:conditionalFormatting>
        <x14:conditionalFormatting xmlns:xm="http://schemas.microsoft.com/office/excel/2006/main">
          <x14:cfRule type="expression" priority="10" id="{00245F9E-E017-4F88-8BCA-5E5DF2EBE7A4}">
            <xm:f>$I$88='Data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J88</xm:sqref>
        </x14:conditionalFormatting>
        <x14:conditionalFormatting xmlns:xm="http://schemas.microsoft.com/office/excel/2006/main">
          <x14:cfRule type="expression" priority="9" id="{C27A19A4-BCDC-4A17-9EE8-155BA0958E66}">
            <xm:f>$I$89='Data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J89</xm:sqref>
        </x14:conditionalFormatting>
        <x14:conditionalFormatting xmlns:xm="http://schemas.microsoft.com/office/excel/2006/main">
          <x14:cfRule type="expression" priority="8" id="{2F0577C2-1DE2-426D-B76B-C0A25A41FAB4}">
            <xm:f>$I$84='Data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J85</xm:sqref>
        </x14:conditionalFormatting>
        <x14:conditionalFormatting xmlns:xm="http://schemas.microsoft.com/office/excel/2006/main">
          <x14:cfRule type="expression" priority="7" id="{06359CCE-FD10-4E81-A0C8-FE2073B062AC}">
            <xm:f>$I$9='Data Validation'!$I$5</xm:f>
            <x14:dxf>
              <font>
                <color theme="0" tint="-4.9989318521683403E-2"/>
              </font>
              <fill>
                <patternFill>
                  <bgColor theme="0" tint="-4.9989318521683403E-2"/>
                </patternFill>
              </fill>
              <border>
                <left/>
                <right/>
                <top/>
                <bottom/>
                <vertical/>
                <horizontal/>
              </border>
            </x14:dxf>
          </x14:cfRule>
          <xm:sqref>B81:I100</xm:sqref>
        </x14:conditionalFormatting>
        <x14:conditionalFormatting xmlns:xm="http://schemas.microsoft.com/office/excel/2006/main">
          <x14:cfRule type="expression" priority="6" id="{7968954A-75F6-412B-8333-C59AC5D2E325}">
            <xm:f>Gen!$E$51='Data Validation'!$I$5</xm:f>
            <x14:dxf>
              <font>
                <color theme="0" tint="-4.9989318521683403E-2"/>
              </font>
              <fill>
                <patternFill>
                  <bgColor theme="0" tint="-4.9989318521683403E-2"/>
                </patternFill>
              </fill>
              <border>
                <left/>
                <right/>
                <top/>
                <bottom/>
                <vertical/>
                <horizontal/>
              </border>
            </x14:dxf>
          </x14:cfRule>
          <xm:sqref>A4:I100</xm:sqref>
        </x14:conditionalFormatting>
        <x14:conditionalFormatting xmlns:xm="http://schemas.microsoft.com/office/excel/2006/main">
          <x14:cfRule type="expression" priority="4" id="{C1064F59-BA74-452C-BEA4-32127EFE6008}">
            <xm:f>Gen!$E$51='Data Validation'!$I$5</xm:f>
            <x14:dxf>
              <font>
                <color theme="1"/>
              </font>
            </x14:dxf>
          </x14:cfRule>
          <xm:sqref>B3</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93C3F188-F963-4743-A1CA-C22831C6F866}">
          <x14:formula1>
            <xm:f>'Data Validation'!$I$3:$I$5</xm:f>
          </x14:formula1>
          <xm:sqref>I9 I13 I20:I23 I42:I47 I49 I62:I63 I66 I76:I77 I84 I86:I89</xm:sqref>
        </x14:dataValidation>
        <x14:dataValidation type="list" allowBlank="1" showInputMessage="1" showErrorMessage="1" xr:uid="{751E4DED-692B-4BD0-91AB-F5444D287736}">
          <x14:formula1>
            <xm:f>'Data Validation'!$C$62:$C$67</xm:f>
          </x14:formula1>
          <xm:sqref>I40</xm:sqref>
        </x14:dataValidation>
        <x14:dataValidation type="list" allowBlank="1" showInputMessage="1" showErrorMessage="1" xr:uid="{5DC012DE-E5A9-46FA-9F86-D1E9E4D5DD56}">
          <x14:formula1>
            <xm:f>'Data Validation'!$I$51:$I$53</xm:f>
          </x14:formula1>
          <xm:sqref>I51:I54 I57:I59</xm:sqref>
        </x14:dataValidation>
        <x14:dataValidation type="list" allowBlank="1" showInputMessage="1" showErrorMessage="1" xr:uid="{7762C8EE-0497-47BC-A610-63577445DF2D}">
          <x14:formula1>
            <xm:f>'Data Validation'!$E$62:$E$66</xm:f>
          </x14:formula1>
          <xm:sqref>I55</xm:sqref>
        </x14:dataValidation>
        <x14:dataValidation type="list" allowBlank="1" showInputMessage="1" showErrorMessage="1" xr:uid="{79766B0C-D908-4AFE-844C-3AA0C77C91CC}">
          <x14:formula1>
            <xm:f>'Data Validation'!$A$2:$A$21</xm:f>
          </x14:formula1>
          <xm:sqref>I65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A035D-C57D-4A9B-82E4-C39E5D9214D1}">
  <sheetPr>
    <tabColor rgb="FFFF4FFF"/>
    <pageSetUpPr fitToPage="1"/>
  </sheetPr>
  <dimension ref="A1:M57"/>
  <sheetViews>
    <sheetView showGridLines="0" showRuler="0" zoomScaleNormal="100" workbookViewId="0">
      <pane ySplit="2" topLeftCell="A30" activePane="bottomLeft" state="frozen"/>
      <selection pane="bottomLeft" activeCell="B31" sqref="B31"/>
    </sheetView>
  </sheetViews>
  <sheetFormatPr defaultColWidth="9.1796875" defaultRowHeight="12.5" x14ac:dyDescent="0.25"/>
  <cols>
    <col min="1" max="1" width="3.26953125" customWidth="1"/>
    <col min="2" max="2" width="5.1796875" customWidth="1"/>
    <col min="3" max="3" width="4.7265625" customWidth="1"/>
    <col min="4" max="4" width="9.1796875" customWidth="1"/>
    <col min="6" max="6" width="13" customWidth="1"/>
    <col min="12" max="12" width="9.81640625" customWidth="1"/>
    <col min="13" max="13" width="3.26953125" customWidth="1"/>
  </cols>
  <sheetData>
    <row r="1" spans="1:13" ht="40" customHeight="1" x14ac:dyDescent="0.25">
      <c r="B1" s="651" t="s">
        <v>277</v>
      </c>
      <c r="C1" s="651"/>
      <c r="D1" s="651"/>
      <c r="E1" s="651"/>
      <c r="F1" s="651"/>
      <c r="G1" s="651"/>
      <c r="H1" s="651"/>
      <c r="I1" s="651"/>
      <c r="J1" s="651"/>
      <c r="K1" s="651"/>
      <c r="L1" s="651"/>
      <c r="M1" s="651"/>
    </row>
    <row r="2" spans="1:13" s="528" customFormat="1" ht="20" x14ac:dyDescent="0.4">
      <c r="A2" s="528" t="s">
        <v>573</v>
      </c>
      <c r="B2" s="533"/>
      <c r="C2" s="534"/>
      <c r="D2" s="534"/>
      <c r="E2" s="533">
        <f>Gen!E11</f>
        <v>0</v>
      </c>
      <c r="F2" s="534"/>
      <c r="G2" s="534"/>
      <c r="H2" s="534"/>
      <c r="I2" s="534"/>
      <c r="J2" s="534"/>
      <c r="K2" s="534"/>
      <c r="L2" s="534"/>
    </row>
    <row r="3" spans="1:13" s="3" customFormat="1" ht="15.5" x14ac:dyDescent="0.3">
      <c r="A3" s="315"/>
      <c r="B3" s="419" t="s">
        <v>563</v>
      </c>
      <c r="C3" s="316"/>
      <c r="D3" s="316"/>
      <c r="E3" s="316"/>
      <c r="F3" s="316"/>
      <c r="G3" s="316"/>
      <c r="H3" s="316"/>
      <c r="I3" s="316"/>
      <c r="J3" s="316"/>
      <c r="K3" s="316"/>
      <c r="L3" s="316"/>
      <c r="M3" s="317"/>
    </row>
    <row r="4" spans="1:13" s="3" customFormat="1" ht="14" x14ac:dyDescent="0.25">
      <c r="A4" s="186"/>
      <c r="B4" s="731" t="s">
        <v>467</v>
      </c>
      <c r="C4" s="732"/>
      <c r="D4" s="732"/>
      <c r="E4" s="732"/>
      <c r="F4" s="732"/>
      <c r="G4" s="732"/>
      <c r="H4" s="732"/>
      <c r="I4" s="732"/>
      <c r="J4" s="732"/>
      <c r="K4" s="732"/>
      <c r="L4" s="733"/>
      <c r="M4" s="188"/>
    </row>
    <row r="5" spans="1:13" s="3" customFormat="1" ht="8.15" customHeight="1" x14ac:dyDescent="0.3">
      <c r="A5" s="186"/>
      <c r="B5" s="318"/>
      <c r="C5" s="86"/>
      <c r="D5" s="86"/>
      <c r="E5" s="86"/>
      <c r="F5" s="86"/>
      <c r="G5" s="86"/>
      <c r="H5" s="86"/>
      <c r="I5" s="86"/>
      <c r="J5" s="86"/>
      <c r="K5" s="86"/>
      <c r="L5" s="319"/>
      <c r="M5" s="188"/>
    </row>
    <row r="6" spans="1:13" ht="13" x14ac:dyDescent="0.3">
      <c r="A6" s="178"/>
      <c r="B6" s="734" t="s">
        <v>539</v>
      </c>
      <c r="C6" s="735"/>
      <c r="D6" s="736"/>
      <c r="E6" s="736"/>
      <c r="F6" s="736"/>
      <c r="G6" s="736"/>
      <c r="H6" s="736"/>
      <c r="I6" s="736"/>
      <c r="J6" s="736"/>
      <c r="K6" s="736"/>
      <c r="L6" s="737"/>
      <c r="M6" s="180"/>
    </row>
    <row r="7" spans="1:13" ht="5.5" customHeight="1" x14ac:dyDescent="0.25">
      <c r="A7" s="178"/>
      <c r="B7" s="226"/>
      <c r="L7" s="77"/>
      <c r="M7" s="180"/>
    </row>
    <row r="8" spans="1:13" x14ac:dyDescent="0.25">
      <c r="A8" s="178"/>
      <c r="B8" s="320" t="s">
        <v>278</v>
      </c>
      <c r="C8" s="87"/>
      <c r="L8" s="77"/>
      <c r="M8" s="180"/>
    </row>
    <row r="9" spans="1:13" ht="7" customHeight="1" x14ac:dyDescent="0.25">
      <c r="A9" s="178"/>
      <c r="B9" s="226"/>
      <c r="L9" s="77"/>
      <c r="M9" s="180"/>
    </row>
    <row r="10" spans="1:13" ht="13" x14ac:dyDescent="0.3">
      <c r="A10" s="178"/>
      <c r="B10" s="226"/>
      <c r="D10" s="1" t="s">
        <v>279</v>
      </c>
      <c r="L10" s="77"/>
      <c r="M10" s="180"/>
    </row>
    <row r="11" spans="1:13" ht="5.5" customHeight="1" x14ac:dyDescent="0.25">
      <c r="A11" s="178"/>
      <c r="B11" s="226"/>
      <c r="L11" s="77"/>
      <c r="M11" s="180"/>
    </row>
    <row r="12" spans="1:13" ht="15" customHeight="1" x14ac:dyDescent="0.25">
      <c r="A12" s="178"/>
      <c r="B12" s="738" t="s">
        <v>280</v>
      </c>
      <c r="C12" s="594"/>
      <c r="D12" s="594"/>
      <c r="E12" s="594"/>
      <c r="F12" s="594"/>
      <c r="G12" s="594"/>
      <c r="H12" s="594"/>
      <c r="I12" s="594"/>
      <c r="J12" s="594"/>
      <c r="K12" s="594"/>
      <c r="L12" s="739"/>
      <c r="M12" s="180"/>
    </row>
    <row r="13" spans="1:13" x14ac:dyDescent="0.25">
      <c r="A13" s="178"/>
      <c r="B13" s="738"/>
      <c r="C13" s="594"/>
      <c r="D13" s="594"/>
      <c r="E13" s="594"/>
      <c r="F13" s="594"/>
      <c r="G13" s="594"/>
      <c r="H13" s="594"/>
      <c r="I13" s="594"/>
      <c r="J13" s="594"/>
      <c r="K13" s="594"/>
      <c r="L13" s="739"/>
      <c r="M13" s="180"/>
    </row>
    <row r="14" spans="1:13" x14ac:dyDescent="0.25">
      <c r="A14" s="178"/>
      <c r="B14" s="738"/>
      <c r="C14" s="594"/>
      <c r="D14" s="594"/>
      <c r="E14" s="594"/>
      <c r="F14" s="594"/>
      <c r="G14" s="594"/>
      <c r="H14" s="594"/>
      <c r="I14" s="594"/>
      <c r="J14" s="594"/>
      <c r="K14" s="594"/>
      <c r="L14" s="739"/>
      <c r="M14" s="180"/>
    </row>
    <row r="15" spans="1:13" x14ac:dyDescent="0.25">
      <c r="A15" s="178"/>
      <c r="B15" s="738"/>
      <c r="C15" s="594"/>
      <c r="D15" s="594"/>
      <c r="E15" s="594"/>
      <c r="F15" s="594"/>
      <c r="G15" s="594"/>
      <c r="H15" s="594"/>
      <c r="I15" s="594"/>
      <c r="J15" s="594"/>
      <c r="K15" s="594"/>
      <c r="L15" s="739"/>
      <c r="M15" s="180"/>
    </row>
    <row r="16" spans="1:13" ht="15" customHeight="1" x14ac:dyDescent="0.25">
      <c r="A16" s="178"/>
      <c r="B16" s="738"/>
      <c r="C16" s="594"/>
      <c r="D16" s="594"/>
      <c r="E16" s="594"/>
      <c r="F16" s="594"/>
      <c r="G16" s="594"/>
      <c r="H16" s="594"/>
      <c r="I16" s="594"/>
      <c r="J16" s="594"/>
      <c r="K16" s="594"/>
      <c r="L16" s="739"/>
      <c r="M16" s="180"/>
    </row>
    <row r="17" spans="1:13" x14ac:dyDescent="0.25">
      <c r="A17" s="178"/>
      <c r="B17" s="738"/>
      <c r="C17" s="594"/>
      <c r="D17" s="594"/>
      <c r="E17" s="594"/>
      <c r="F17" s="594"/>
      <c r="G17" s="594"/>
      <c r="H17" s="594"/>
      <c r="I17" s="594"/>
      <c r="J17" s="594"/>
      <c r="K17" s="594"/>
      <c r="L17" s="739"/>
      <c r="M17" s="180"/>
    </row>
    <row r="18" spans="1:13" x14ac:dyDescent="0.25">
      <c r="A18" s="178"/>
      <c r="B18" s="738"/>
      <c r="C18" s="594"/>
      <c r="D18" s="594"/>
      <c r="E18" s="594"/>
      <c r="F18" s="594"/>
      <c r="G18" s="594"/>
      <c r="H18" s="594"/>
      <c r="I18" s="594"/>
      <c r="J18" s="594"/>
      <c r="K18" s="594"/>
      <c r="L18" s="739"/>
      <c r="M18" s="180"/>
    </row>
    <row r="19" spans="1:13" x14ac:dyDescent="0.25">
      <c r="A19" s="178"/>
      <c r="B19" s="738"/>
      <c r="C19" s="594"/>
      <c r="D19" s="594"/>
      <c r="E19" s="594"/>
      <c r="F19" s="594"/>
      <c r="G19" s="594"/>
      <c r="H19" s="594"/>
      <c r="I19" s="594"/>
      <c r="J19" s="594"/>
      <c r="K19" s="594"/>
      <c r="L19" s="739"/>
      <c r="M19" s="180"/>
    </row>
    <row r="20" spans="1:13" x14ac:dyDescent="0.25">
      <c r="A20" s="178"/>
      <c r="B20" s="738"/>
      <c r="C20" s="594"/>
      <c r="D20" s="594"/>
      <c r="E20" s="594"/>
      <c r="F20" s="594"/>
      <c r="G20" s="594"/>
      <c r="H20" s="594"/>
      <c r="I20" s="594"/>
      <c r="J20" s="594"/>
      <c r="K20" s="594"/>
      <c r="L20" s="739"/>
      <c r="M20" s="180"/>
    </row>
    <row r="21" spans="1:13" x14ac:dyDescent="0.25">
      <c r="A21" s="178"/>
      <c r="B21" s="321"/>
      <c r="C21" s="88"/>
      <c r="D21" s="89"/>
      <c r="E21" s="89"/>
      <c r="F21" s="89"/>
      <c r="G21" s="89"/>
      <c r="H21" s="89"/>
      <c r="I21" s="89"/>
      <c r="J21" s="89"/>
      <c r="K21" s="89"/>
      <c r="L21" s="322"/>
      <c r="M21" s="180"/>
    </row>
    <row r="22" spans="1:13" ht="13" x14ac:dyDescent="0.25">
      <c r="A22" s="178"/>
      <c r="B22" s="226"/>
      <c r="C22" s="3" t="s">
        <v>9</v>
      </c>
      <c r="D22" s="87" t="s">
        <v>485</v>
      </c>
      <c r="L22" s="77"/>
      <c r="M22" s="180"/>
    </row>
    <row r="23" spans="1:13" ht="25.5" customHeight="1" x14ac:dyDescent="0.25">
      <c r="A23" s="178"/>
      <c r="B23" s="226"/>
      <c r="C23" s="90" t="s">
        <v>10</v>
      </c>
      <c r="D23" s="740" t="s">
        <v>486</v>
      </c>
      <c r="E23" s="740"/>
      <c r="F23" s="740"/>
      <c r="G23" s="740"/>
      <c r="H23" s="740"/>
      <c r="I23" s="740"/>
      <c r="J23" s="740"/>
      <c r="K23" s="740"/>
      <c r="L23" s="741"/>
      <c r="M23" s="180"/>
    </row>
    <row r="24" spans="1:13" ht="13" x14ac:dyDescent="0.25">
      <c r="A24" s="178"/>
      <c r="B24" s="226"/>
      <c r="C24" s="3" t="s">
        <v>11</v>
      </c>
      <c r="D24" s="87" t="s">
        <v>487</v>
      </c>
      <c r="L24" s="77"/>
      <c r="M24" s="180"/>
    </row>
    <row r="25" spans="1:13" x14ac:dyDescent="0.25">
      <c r="A25" s="178"/>
      <c r="B25" s="226"/>
      <c r="D25" s="87" t="s">
        <v>281</v>
      </c>
      <c r="L25" s="77"/>
      <c r="M25" s="180"/>
    </row>
    <row r="26" spans="1:13" x14ac:dyDescent="0.25">
      <c r="A26" s="178"/>
      <c r="B26" s="226"/>
      <c r="D26" s="87" t="s">
        <v>419</v>
      </c>
      <c r="L26" s="77"/>
      <c r="M26" s="180"/>
    </row>
    <row r="27" spans="1:13" ht="8.5" customHeight="1" x14ac:dyDescent="0.25">
      <c r="A27" s="178"/>
      <c r="B27" s="226"/>
      <c r="D27" s="91"/>
      <c r="L27" s="77"/>
      <c r="M27" s="180"/>
    </row>
    <row r="28" spans="1:13" ht="18" x14ac:dyDescent="0.4">
      <c r="A28" s="178"/>
      <c r="B28" s="323" t="s">
        <v>282</v>
      </c>
      <c r="L28" s="77"/>
      <c r="M28" s="180"/>
    </row>
    <row r="29" spans="1:13" ht="5.15" customHeight="1" x14ac:dyDescent="0.25">
      <c r="A29" s="178"/>
      <c r="B29" s="226"/>
      <c r="L29" s="77"/>
      <c r="M29" s="180"/>
    </row>
    <row r="30" spans="1:13" ht="15" customHeight="1" x14ac:dyDescent="0.3">
      <c r="A30" s="178"/>
      <c r="B30" s="324" t="s">
        <v>540</v>
      </c>
      <c r="C30" s="727" t="s">
        <v>283</v>
      </c>
      <c r="D30" s="728"/>
      <c r="E30" s="728"/>
      <c r="F30" s="728"/>
      <c r="G30" s="728"/>
      <c r="H30" s="729"/>
      <c r="I30" s="730" t="s">
        <v>284</v>
      </c>
      <c r="J30" s="730"/>
      <c r="K30" s="730"/>
      <c r="L30" s="730"/>
      <c r="M30" s="180"/>
    </row>
    <row r="31" spans="1:13" ht="15" customHeight="1" x14ac:dyDescent="0.25">
      <c r="A31" s="178"/>
      <c r="B31" s="325">
        <v>1</v>
      </c>
      <c r="C31" s="716"/>
      <c r="D31" s="717"/>
      <c r="E31" s="717"/>
      <c r="F31" s="717"/>
      <c r="G31" s="717"/>
      <c r="H31" s="718"/>
      <c r="I31" s="719"/>
      <c r="J31" s="719"/>
      <c r="K31" s="719"/>
      <c r="L31" s="719"/>
      <c r="M31" s="180"/>
    </row>
    <row r="32" spans="1:13" ht="15" customHeight="1" x14ac:dyDescent="0.25">
      <c r="A32" s="178"/>
      <c r="B32" s="325">
        <v>2</v>
      </c>
      <c r="C32" s="716"/>
      <c r="D32" s="717"/>
      <c r="E32" s="717"/>
      <c r="F32" s="717"/>
      <c r="G32" s="717"/>
      <c r="H32" s="718"/>
      <c r="I32" s="719"/>
      <c r="J32" s="719"/>
      <c r="K32" s="719"/>
      <c r="L32" s="719"/>
      <c r="M32" s="180"/>
    </row>
    <row r="33" spans="1:13" ht="15" customHeight="1" x14ac:dyDescent="0.25">
      <c r="A33" s="178"/>
      <c r="B33" s="325">
        <v>3</v>
      </c>
      <c r="C33" s="716"/>
      <c r="D33" s="717"/>
      <c r="E33" s="717"/>
      <c r="F33" s="717"/>
      <c r="G33" s="717"/>
      <c r="H33" s="718"/>
      <c r="I33" s="719"/>
      <c r="J33" s="719"/>
      <c r="K33" s="719"/>
      <c r="L33" s="719"/>
      <c r="M33" s="180"/>
    </row>
    <row r="34" spans="1:13" ht="15" customHeight="1" x14ac:dyDescent="0.25">
      <c r="A34" s="178"/>
      <c r="B34" s="325">
        <v>4</v>
      </c>
      <c r="C34" s="716"/>
      <c r="D34" s="717"/>
      <c r="E34" s="717"/>
      <c r="F34" s="717"/>
      <c r="G34" s="717"/>
      <c r="H34" s="718"/>
      <c r="I34" s="719"/>
      <c r="J34" s="719"/>
      <c r="K34" s="719"/>
      <c r="L34" s="719"/>
      <c r="M34" s="180"/>
    </row>
    <row r="35" spans="1:13" ht="15" customHeight="1" x14ac:dyDescent="0.25">
      <c r="A35" s="178"/>
      <c r="B35" s="325">
        <v>5</v>
      </c>
      <c r="C35" s="716"/>
      <c r="D35" s="717"/>
      <c r="E35" s="717"/>
      <c r="F35" s="717"/>
      <c r="G35" s="717"/>
      <c r="H35" s="718"/>
      <c r="I35" s="719"/>
      <c r="J35" s="719"/>
      <c r="K35" s="719"/>
      <c r="L35" s="719"/>
      <c r="M35" s="180"/>
    </row>
    <row r="36" spans="1:13" ht="15" customHeight="1" x14ac:dyDescent="0.25">
      <c r="A36" s="178"/>
      <c r="B36" s="325">
        <v>6</v>
      </c>
      <c r="C36" s="716"/>
      <c r="D36" s="717"/>
      <c r="E36" s="717"/>
      <c r="F36" s="717"/>
      <c r="G36" s="717"/>
      <c r="H36" s="718"/>
      <c r="I36" s="719"/>
      <c r="J36" s="719"/>
      <c r="K36" s="719"/>
      <c r="L36" s="719"/>
      <c r="M36" s="180"/>
    </row>
    <row r="37" spans="1:13" ht="15" customHeight="1" x14ac:dyDescent="0.25">
      <c r="A37" s="178"/>
      <c r="B37" s="325">
        <v>7</v>
      </c>
      <c r="C37" s="716"/>
      <c r="D37" s="717"/>
      <c r="E37" s="717"/>
      <c r="F37" s="717"/>
      <c r="G37" s="717"/>
      <c r="H37" s="718"/>
      <c r="I37" s="719"/>
      <c r="J37" s="719"/>
      <c r="K37" s="719"/>
      <c r="L37" s="719"/>
      <c r="M37" s="180"/>
    </row>
    <row r="38" spans="1:13" ht="15" customHeight="1" x14ac:dyDescent="0.25">
      <c r="A38" s="178"/>
      <c r="B38" s="325">
        <v>8</v>
      </c>
      <c r="C38" s="716"/>
      <c r="D38" s="717"/>
      <c r="E38" s="717"/>
      <c r="F38" s="717"/>
      <c r="G38" s="717"/>
      <c r="H38" s="718"/>
      <c r="I38" s="719"/>
      <c r="J38" s="719"/>
      <c r="K38" s="719"/>
      <c r="L38" s="719"/>
      <c r="M38" s="180"/>
    </row>
    <row r="39" spans="1:13" ht="15" customHeight="1" x14ac:dyDescent="0.25">
      <c r="A39" s="178"/>
      <c r="B39" s="325">
        <v>9</v>
      </c>
      <c r="C39" s="716"/>
      <c r="D39" s="717"/>
      <c r="E39" s="717"/>
      <c r="F39" s="717"/>
      <c r="G39" s="717"/>
      <c r="H39" s="718"/>
      <c r="I39" s="719"/>
      <c r="J39" s="719"/>
      <c r="K39" s="719"/>
      <c r="L39" s="719"/>
      <c r="M39" s="180"/>
    </row>
    <row r="40" spans="1:13" ht="15" customHeight="1" x14ac:dyDescent="0.25">
      <c r="A40" s="178"/>
      <c r="B40" s="325">
        <v>10</v>
      </c>
      <c r="C40" s="716"/>
      <c r="D40" s="717"/>
      <c r="E40" s="717"/>
      <c r="F40" s="717"/>
      <c r="G40" s="717"/>
      <c r="H40" s="718"/>
      <c r="I40" s="719"/>
      <c r="J40" s="719"/>
      <c r="K40" s="719"/>
      <c r="L40" s="719"/>
      <c r="M40" s="180"/>
    </row>
    <row r="41" spans="1:13" ht="15" customHeight="1" x14ac:dyDescent="0.25">
      <c r="A41" s="178"/>
      <c r="B41" s="325">
        <v>11</v>
      </c>
      <c r="C41" s="716"/>
      <c r="D41" s="717"/>
      <c r="E41" s="717"/>
      <c r="F41" s="717"/>
      <c r="G41" s="717"/>
      <c r="H41" s="718"/>
      <c r="I41" s="719"/>
      <c r="J41" s="719"/>
      <c r="K41" s="719"/>
      <c r="L41" s="719"/>
      <c r="M41" s="180"/>
    </row>
    <row r="42" spans="1:13" ht="15" customHeight="1" x14ac:dyDescent="0.25">
      <c r="A42" s="178"/>
      <c r="B42" s="325">
        <v>12</v>
      </c>
      <c r="C42" s="716"/>
      <c r="D42" s="717"/>
      <c r="E42" s="717"/>
      <c r="F42" s="717"/>
      <c r="G42" s="717"/>
      <c r="H42" s="718"/>
      <c r="I42" s="719"/>
      <c r="J42" s="719"/>
      <c r="K42" s="719"/>
      <c r="L42" s="719"/>
      <c r="M42" s="180"/>
    </row>
    <row r="43" spans="1:13" ht="15" customHeight="1" x14ac:dyDescent="0.25">
      <c r="A43" s="178"/>
      <c r="B43" s="325">
        <v>13</v>
      </c>
      <c r="C43" s="716"/>
      <c r="D43" s="717"/>
      <c r="E43" s="717"/>
      <c r="F43" s="717"/>
      <c r="G43" s="717"/>
      <c r="H43" s="718"/>
      <c r="I43" s="719"/>
      <c r="J43" s="719"/>
      <c r="K43" s="719"/>
      <c r="L43" s="719"/>
      <c r="M43" s="180"/>
    </row>
    <row r="44" spans="1:13" ht="15" customHeight="1" x14ac:dyDescent="0.25">
      <c r="A44" s="178"/>
      <c r="B44" s="325">
        <v>14</v>
      </c>
      <c r="C44" s="716"/>
      <c r="D44" s="717"/>
      <c r="E44" s="717"/>
      <c r="F44" s="717"/>
      <c r="G44" s="717"/>
      <c r="H44" s="718"/>
      <c r="I44" s="719"/>
      <c r="J44" s="719"/>
      <c r="K44" s="719"/>
      <c r="L44" s="719"/>
      <c r="M44" s="180"/>
    </row>
    <row r="45" spans="1:13" ht="15" customHeight="1" x14ac:dyDescent="0.25">
      <c r="A45" s="178"/>
      <c r="B45" s="325">
        <v>15</v>
      </c>
      <c r="C45" s="726"/>
      <c r="D45" s="717"/>
      <c r="E45" s="717"/>
      <c r="F45" s="717"/>
      <c r="G45" s="717"/>
      <c r="H45" s="718"/>
      <c r="I45" s="719"/>
      <c r="J45" s="719"/>
      <c r="K45" s="719"/>
      <c r="L45" s="719"/>
      <c r="M45" s="180"/>
    </row>
    <row r="46" spans="1:13" ht="15" customHeight="1" x14ac:dyDescent="0.25">
      <c r="A46" s="178"/>
      <c r="B46" s="325">
        <v>16</v>
      </c>
      <c r="C46" s="716"/>
      <c r="D46" s="717"/>
      <c r="E46" s="717"/>
      <c r="F46" s="717"/>
      <c r="G46" s="717"/>
      <c r="H46" s="718"/>
      <c r="I46" s="719"/>
      <c r="J46" s="719"/>
      <c r="K46" s="719"/>
      <c r="L46" s="719"/>
      <c r="M46" s="180"/>
    </row>
    <row r="47" spans="1:13" ht="15" customHeight="1" x14ac:dyDescent="0.25">
      <c r="A47" s="178"/>
      <c r="B47" s="325">
        <v>17</v>
      </c>
      <c r="C47" s="716"/>
      <c r="D47" s="717"/>
      <c r="E47" s="717"/>
      <c r="F47" s="717"/>
      <c r="G47" s="717"/>
      <c r="H47" s="718"/>
      <c r="I47" s="719"/>
      <c r="J47" s="719"/>
      <c r="K47" s="719"/>
      <c r="L47" s="719"/>
      <c r="M47" s="180"/>
    </row>
    <row r="48" spans="1:13" ht="15" customHeight="1" x14ac:dyDescent="0.25">
      <c r="A48" s="178"/>
      <c r="B48" s="325">
        <v>18</v>
      </c>
      <c r="C48" s="726"/>
      <c r="D48" s="717"/>
      <c r="E48" s="717"/>
      <c r="F48" s="717"/>
      <c r="G48" s="717"/>
      <c r="H48" s="718"/>
      <c r="I48" s="719"/>
      <c r="J48" s="719"/>
      <c r="K48" s="719"/>
      <c r="L48" s="719"/>
      <c r="M48" s="180"/>
    </row>
    <row r="49" spans="1:13" ht="15" customHeight="1" x14ac:dyDescent="0.25">
      <c r="A49" s="178"/>
      <c r="B49" s="325">
        <v>19</v>
      </c>
      <c r="C49" s="716"/>
      <c r="D49" s="717"/>
      <c r="E49" s="717"/>
      <c r="F49" s="717"/>
      <c r="G49" s="717"/>
      <c r="H49" s="718"/>
      <c r="I49" s="719"/>
      <c r="J49" s="719"/>
      <c r="K49" s="719"/>
      <c r="L49" s="719"/>
      <c r="M49" s="180"/>
    </row>
    <row r="50" spans="1:13" ht="15" customHeight="1" x14ac:dyDescent="0.25">
      <c r="A50" s="178"/>
      <c r="B50" s="325">
        <v>20</v>
      </c>
      <c r="C50" s="716"/>
      <c r="D50" s="720"/>
      <c r="E50" s="720"/>
      <c r="F50" s="720"/>
      <c r="G50" s="720"/>
      <c r="H50" s="721"/>
      <c r="I50" s="719"/>
      <c r="J50" s="719"/>
      <c r="K50" s="719"/>
      <c r="L50" s="719"/>
      <c r="M50" s="180"/>
    </row>
    <row r="51" spans="1:13" ht="15" customHeight="1" x14ac:dyDescent="0.25">
      <c r="A51" s="178"/>
      <c r="B51" s="226"/>
      <c r="D51" s="722" t="s">
        <v>504</v>
      </c>
      <c r="E51" s="722"/>
      <c r="F51" s="722"/>
      <c r="G51" s="722"/>
      <c r="H51" s="421">
        <f>COUNTIF(B31:H50,"*")</f>
        <v>0</v>
      </c>
      <c r="L51" s="77"/>
      <c r="M51" s="180"/>
    </row>
    <row r="52" spans="1:13" ht="15" customHeight="1" x14ac:dyDescent="0.25">
      <c r="A52" s="178"/>
      <c r="B52" s="326"/>
      <c r="L52" s="77"/>
      <c r="M52" s="180"/>
    </row>
    <row r="53" spans="1:13" ht="15" customHeight="1" x14ac:dyDescent="0.25">
      <c r="A53" s="178"/>
      <c r="B53" s="326" t="s">
        <v>285</v>
      </c>
      <c r="L53" s="77"/>
      <c r="M53" s="180"/>
    </row>
    <row r="54" spans="1:13" ht="33.75" customHeight="1" thickBot="1" x14ac:dyDescent="0.3">
      <c r="A54" s="178"/>
      <c r="B54" s="723"/>
      <c r="C54" s="724"/>
      <c r="D54" s="724"/>
      <c r="E54" s="724"/>
      <c r="F54" s="724"/>
      <c r="G54" s="724"/>
      <c r="H54" s="724"/>
      <c r="I54" s="724"/>
      <c r="J54" s="724"/>
      <c r="K54" s="724"/>
      <c r="L54" s="725"/>
      <c r="M54" s="180"/>
    </row>
    <row r="55" spans="1:13" ht="13" x14ac:dyDescent="0.3">
      <c r="A55" s="178"/>
      <c r="B55" s="327" t="s">
        <v>138</v>
      </c>
      <c r="C55" s="92"/>
      <c r="D55" s="92"/>
      <c r="E55" s="92"/>
      <c r="F55" s="92"/>
      <c r="G55" s="92"/>
      <c r="H55" s="92"/>
      <c r="I55" s="1" t="s">
        <v>52</v>
      </c>
      <c r="L55" s="77"/>
      <c r="M55" s="180"/>
    </row>
    <row r="56" spans="1:13" ht="13" x14ac:dyDescent="0.3">
      <c r="A56" s="178"/>
      <c r="B56" s="715" t="s">
        <v>307</v>
      </c>
      <c r="C56" s="715"/>
      <c r="D56" s="715"/>
      <c r="E56" s="715"/>
      <c r="F56" s="715"/>
      <c r="G56" s="715"/>
      <c r="H56" s="715"/>
      <c r="I56" s="715"/>
      <c r="J56" s="715"/>
      <c r="K56" s="715"/>
      <c r="L56" s="715"/>
      <c r="M56" s="180"/>
    </row>
    <row r="57" spans="1:13" x14ac:dyDescent="0.25">
      <c r="A57" s="199"/>
      <c r="B57" s="200"/>
      <c r="C57" s="200"/>
      <c r="D57" s="200"/>
      <c r="E57" s="200"/>
      <c r="F57" s="200"/>
      <c r="G57" s="200"/>
      <c r="H57" s="200"/>
      <c r="I57" s="200"/>
      <c r="J57" s="200"/>
      <c r="K57" s="200"/>
      <c r="L57" s="200"/>
      <c r="M57" s="201"/>
    </row>
  </sheetData>
  <sheetProtection selectLockedCells="1"/>
  <mergeCells count="51">
    <mergeCell ref="C30:H30"/>
    <mergeCell ref="I30:L30"/>
    <mergeCell ref="B1:M1"/>
    <mergeCell ref="B4:L4"/>
    <mergeCell ref="B6:L6"/>
    <mergeCell ref="B12:L20"/>
    <mergeCell ref="D23:L23"/>
    <mergeCell ref="C31:H31"/>
    <mergeCell ref="I31:L31"/>
    <mergeCell ref="C32:H32"/>
    <mergeCell ref="I32:L32"/>
    <mergeCell ref="C33:H33"/>
    <mergeCell ref="I33:L33"/>
    <mergeCell ref="C34:H34"/>
    <mergeCell ref="I34:L34"/>
    <mergeCell ref="C35:H35"/>
    <mergeCell ref="I35:L35"/>
    <mergeCell ref="C36:H36"/>
    <mergeCell ref="I36:L36"/>
    <mergeCell ref="C37:H37"/>
    <mergeCell ref="I37:L37"/>
    <mergeCell ref="C38:H38"/>
    <mergeCell ref="I38:L38"/>
    <mergeCell ref="C39:H39"/>
    <mergeCell ref="I39:L39"/>
    <mergeCell ref="C40:H40"/>
    <mergeCell ref="I40:L40"/>
    <mergeCell ref="C41:H41"/>
    <mergeCell ref="I41:L41"/>
    <mergeCell ref="C42:H42"/>
    <mergeCell ref="I42:L42"/>
    <mergeCell ref="C43:H43"/>
    <mergeCell ref="I43:L43"/>
    <mergeCell ref="C44:H44"/>
    <mergeCell ref="I44:L44"/>
    <mergeCell ref="C45:H45"/>
    <mergeCell ref="I45:L45"/>
    <mergeCell ref="C46:H46"/>
    <mergeCell ref="I46:L46"/>
    <mergeCell ref="C47:H47"/>
    <mergeCell ref="I47:L47"/>
    <mergeCell ref="C48:H48"/>
    <mergeCell ref="I48:L48"/>
    <mergeCell ref="B56:L56"/>
    <mergeCell ref="C49:H49"/>
    <mergeCell ref="I49:L49"/>
    <mergeCell ref="C50:H50"/>
    <mergeCell ref="I50:L50"/>
    <mergeCell ref="D51:G51"/>
    <mergeCell ref="B54:H54"/>
    <mergeCell ref="I54:L54"/>
  </mergeCells>
  <printOptions horizontalCentered="1"/>
  <pageMargins left="0.25" right="0.25" top="0.25" bottom="0.25" header="0.3" footer="0.3"/>
  <pageSetup scale="9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1959B472-4996-46CA-ABD9-80BE2A0E8F86}">
            <xm:f>Gen!$E$51='Data Validation'!$I$65</xm:f>
            <x14:dxf>
              <font>
                <color theme="0" tint="-4.9989318521683403E-2"/>
              </font>
              <fill>
                <patternFill>
                  <bgColor theme="0" tint="-4.9989318521683403E-2"/>
                </patternFill>
              </fill>
              <border>
                <left/>
                <right/>
                <top/>
                <bottom/>
                <vertical/>
                <horizontal/>
              </border>
            </x14:dxf>
          </x14:cfRule>
          <x14:cfRule type="expression" priority="4" id="{768FFCE1-FBC3-415C-9914-47D9332AECF7}">
            <xm:f>Gen!$E$51='Data Validation'!$I$64</xm:f>
            <x14:dxf>
              <font>
                <color theme="0" tint="-4.9989318521683403E-2"/>
              </font>
              <fill>
                <patternFill>
                  <bgColor theme="0" tint="-4.9989318521683403E-2"/>
                </patternFill>
              </fill>
              <border>
                <left/>
                <right/>
                <top/>
                <bottom/>
                <vertical/>
                <horizontal/>
              </border>
            </x14:dxf>
          </x14:cfRule>
          <xm:sqref>B4:L56</xm:sqref>
        </x14:conditionalFormatting>
        <x14:conditionalFormatting xmlns:xm="http://schemas.microsoft.com/office/excel/2006/main">
          <x14:cfRule type="expression" priority="1" id="{8EE8EF1C-2609-400C-8AD4-6338EC85F116}">
            <xm:f>Gen!$E$51='Data Validation'!$I$65</xm:f>
            <x14:dxf>
              <font>
                <color theme="1"/>
              </font>
            </x14:dxf>
          </x14:cfRule>
          <x14:cfRule type="expression" priority="3" id="{E87C6DD7-C30B-42AC-A4C4-54136EEF4103}">
            <xm:f>Gen!$E$51='Data Validation'!$I$64</xm:f>
            <x14:dxf>
              <font>
                <color theme="1"/>
              </font>
              <fill>
                <patternFill>
                  <bgColor theme="0" tint="-4.9989318521683403E-2"/>
                </patternFill>
              </fill>
              <border>
                <left/>
                <right/>
                <top/>
                <bottom/>
                <vertical/>
                <horizontal/>
              </border>
            </x14:dxf>
          </x14:cfRule>
          <xm:sqref>B3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069EA-C270-44EC-B8A9-56DA6D8B32DB}">
  <sheetPr>
    <tabColor rgb="FFFFFF00"/>
    <pageSetUpPr fitToPage="1"/>
  </sheetPr>
  <dimension ref="A1:Q313"/>
  <sheetViews>
    <sheetView showGridLines="0" zoomScaleNormal="100" zoomScalePageLayoutView="115" workbookViewId="0">
      <pane ySplit="12" topLeftCell="A13" activePane="bottomLeft" state="frozen"/>
      <selection pane="bottomLeft" activeCell="D17" sqref="D17"/>
    </sheetView>
  </sheetViews>
  <sheetFormatPr defaultColWidth="9.1796875" defaultRowHeight="12.5" x14ac:dyDescent="0.25"/>
  <cols>
    <col min="1" max="1" width="10.26953125" style="21" customWidth="1"/>
    <col min="2" max="2" width="8.81640625" style="21" customWidth="1"/>
    <col min="3" max="3" width="36.1796875" style="21" customWidth="1"/>
    <col min="4" max="4" width="11.453125" style="21" customWidth="1"/>
    <col min="5" max="5" width="23.453125" style="21" customWidth="1"/>
    <col min="6" max="6" width="18.1796875" style="21" customWidth="1"/>
    <col min="7" max="7" width="25" style="21" customWidth="1"/>
    <col min="8" max="8" width="11.81640625" style="144" customWidth="1"/>
    <col min="9" max="9" width="4.7265625" style="21" customWidth="1"/>
    <col min="10" max="16384" width="9.1796875" style="21"/>
  </cols>
  <sheetData>
    <row r="1" spans="1:17" ht="50.15" customHeight="1" x14ac:dyDescent="0.25">
      <c r="A1" s="742" t="s">
        <v>462</v>
      </c>
      <c r="B1" s="743"/>
      <c r="C1" s="743"/>
      <c r="D1" s="743"/>
      <c r="E1" s="743"/>
      <c r="F1" s="743"/>
      <c r="G1" s="743"/>
      <c r="H1" s="744"/>
      <c r="I1" s="140"/>
      <c r="J1" s="140"/>
      <c r="K1" s="140"/>
      <c r="L1" s="140"/>
      <c r="M1" s="140"/>
      <c r="N1" s="140"/>
      <c r="O1" s="140"/>
      <c r="P1" s="140"/>
      <c r="Q1" s="140"/>
    </row>
    <row r="2" spans="1:17" ht="23" x14ac:dyDescent="0.25">
      <c r="A2" s="545" t="s">
        <v>573</v>
      </c>
      <c r="B2" s="224"/>
      <c r="C2" s="544">
        <f>Gen!E11</f>
        <v>0</v>
      </c>
      <c r="D2" s="224"/>
      <c r="E2" s="224"/>
      <c r="F2" s="224"/>
      <c r="G2" s="224"/>
      <c r="H2" s="225" t="s">
        <v>478</v>
      </c>
    </row>
    <row r="3" spans="1:17" s="294" customFormat="1" ht="14" x14ac:dyDescent="0.3">
      <c r="A3" s="580" t="s">
        <v>563</v>
      </c>
      <c r="B3" s="558"/>
      <c r="C3" s="558"/>
      <c r="D3" s="558"/>
      <c r="E3" s="558"/>
      <c r="F3" s="558"/>
      <c r="G3" s="558"/>
      <c r="H3" s="559"/>
    </row>
    <row r="4" spans="1:17" ht="15.5" customHeight="1" x14ac:dyDescent="0.25">
      <c r="A4" s="753" t="s">
        <v>566</v>
      </c>
      <c r="B4" s="754"/>
      <c r="C4" s="754"/>
      <c r="D4" s="755"/>
      <c r="E4" s="745" t="s">
        <v>137</v>
      </c>
      <c r="F4" s="745"/>
      <c r="G4" s="746" t="s">
        <v>538</v>
      </c>
      <c r="H4" s="747"/>
    </row>
    <row r="5" spans="1:17" ht="14.25" customHeight="1" x14ac:dyDescent="0.25">
      <c r="A5" s="756"/>
      <c r="B5" s="757"/>
      <c r="C5" s="757"/>
      <c r="D5" s="758"/>
      <c r="E5" s="141" t="s">
        <v>470</v>
      </c>
      <c r="F5" s="141">
        <f>COUNTIF(D13:D313,"B")</f>
        <v>0</v>
      </c>
      <c r="G5" s="748"/>
      <c r="H5" s="749"/>
    </row>
    <row r="6" spans="1:17" ht="14.25" customHeight="1" x14ac:dyDescent="0.25">
      <c r="A6" s="759" t="s">
        <v>565</v>
      </c>
      <c r="B6" s="760"/>
      <c r="C6" s="760"/>
      <c r="D6" s="761"/>
      <c r="E6" s="141" t="s">
        <v>471</v>
      </c>
      <c r="F6" s="141">
        <f>COUNTIF(D13:D313,"P")</f>
        <v>0</v>
      </c>
      <c r="G6" s="748"/>
      <c r="H6" s="749"/>
      <c r="I6" s="142"/>
    </row>
    <row r="7" spans="1:17" ht="12.75" customHeight="1" x14ac:dyDescent="0.25">
      <c r="A7" s="759"/>
      <c r="B7" s="760"/>
      <c r="C7" s="760"/>
      <c r="D7" s="761"/>
      <c r="E7" s="141" t="s">
        <v>472</v>
      </c>
      <c r="F7" s="141">
        <f>COUNTIF(D13:D313,"T")</f>
        <v>0</v>
      </c>
      <c r="G7" s="748"/>
      <c r="H7" s="749"/>
    </row>
    <row r="8" spans="1:17" ht="12.75" customHeight="1" x14ac:dyDescent="0.25">
      <c r="A8" s="756"/>
      <c r="B8" s="757"/>
      <c r="C8" s="757"/>
      <c r="D8" s="758"/>
      <c r="E8" s="143" t="s">
        <v>473</v>
      </c>
      <c r="F8" s="141">
        <f>COUNTIF(D13:D313,"Tr")</f>
        <v>0</v>
      </c>
      <c r="G8" s="748"/>
      <c r="H8" s="749"/>
      <c r="I8" s="142"/>
    </row>
    <row r="9" spans="1:17" ht="26.15" customHeight="1" x14ac:dyDescent="0.25">
      <c r="A9" s="752"/>
      <c r="B9" s="752"/>
      <c r="C9" s="150"/>
      <c r="D9" s="150"/>
      <c r="E9" s="310" t="s">
        <v>503</v>
      </c>
      <c r="F9" s="143">
        <f>SUM(F5:F8)</f>
        <v>0</v>
      </c>
      <c r="G9" s="748"/>
      <c r="H9" s="749"/>
      <c r="I9" s="142"/>
    </row>
    <row r="10" spans="1:17" ht="27.65" customHeight="1" x14ac:dyDescent="0.25">
      <c r="A10" s="309" t="s">
        <v>138</v>
      </c>
      <c r="B10" s="308"/>
      <c r="C10" s="307" t="s">
        <v>51</v>
      </c>
      <c r="D10" s="306" t="s">
        <v>52</v>
      </c>
      <c r="E10" s="143" t="s">
        <v>537</v>
      </c>
      <c r="F10" s="143">
        <f>COUNTIF(F13:F313,"&gt;0")</f>
        <v>0</v>
      </c>
      <c r="G10" s="748"/>
      <c r="H10" s="749"/>
      <c r="I10" s="142"/>
    </row>
    <row r="11" spans="1:17" ht="15" customHeight="1" x14ac:dyDescent="0.3">
      <c r="A11" s="305" t="s">
        <v>307</v>
      </c>
      <c r="B11" s="304"/>
      <c r="C11" s="304"/>
      <c r="D11" s="303"/>
      <c r="E11" s="145" t="s">
        <v>139</v>
      </c>
      <c r="F11" s="422">
        <f>SUM(F13:F313)</f>
        <v>0</v>
      </c>
      <c r="G11" s="750"/>
      <c r="H11" s="751"/>
      <c r="I11" s="142"/>
    </row>
    <row r="12" spans="1:17" s="149" customFormat="1" ht="39" customHeight="1" x14ac:dyDescent="0.25">
      <c r="A12" s="146" t="s">
        <v>140</v>
      </c>
      <c r="B12" s="147" t="s">
        <v>141</v>
      </c>
      <c r="C12" s="146" t="s">
        <v>142</v>
      </c>
      <c r="D12" s="146" t="s">
        <v>137</v>
      </c>
      <c r="E12" s="146" t="s">
        <v>143</v>
      </c>
      <c r="F12" s="148" t="s">
        <v>144</v>
      </c>
      <c r="G12" s="146" t="s">
        <v>306</v>
      </c>
      <c r="H12" s="146" t="s">
        <v>536</v>
      </c>
    </row>
    <row r="13" spans="1:17" ht="13.5" customHeight="1" x14ac:dyDescent="0.25">
      <c r="A13" s="150">
        <v>1</v>
      </c>
      <c r="B13" s="151"/>
      <c r="C13" s="152"/>
      <c r="D13" s="153"/>
      <c r="E13" s="153"/>
      <c r="F13" s="423"/>
      <c r="G13" s="153"/>
      <c r="H13" s="153"/>
    </row>
    <row r="14" spans="1:17" ht="13.5" customHeight="1" x14ac:dyDescent="0.25">
      <c r="A14" s="150">
        <v>2</v>
      </c>
      <c r="B14" s="151"/>
      <c r="C14" s="152"/>
      <c r="D14" s="153"/>
      <c r="E14" s="153"/>
      <c r="F14" s="423"/>
      <c r="G14" s="153"/>
      <c r="H14" s="153"/>
    </row>
    <row r="15" spans="1:17" ht="13.5" customHeight="1" x14ac:dyDescent="0.25">
      <c r="A15" s="150">
        <v>3</v>
      </c>
      <c r="B15" s="151"/>
      <c r="C15" s="152"/>
      <c r="D15" s="153"/>
      <c r="E15" s="153"/>
      <c r="F15" s="423"/>
      <c r="G15" s="153"/>
      <c r="H15" s="153"/>
    </row>
    <row r="16" spans="1:17" ht="13.5" customHeight="1" x14ac:dyDescent="0.25">
      <c r="A16" s="150">
        <v>4</v>
      </c>
      <c r="B16" s="151"/>
      <c r="C16" s="152"/>
      <c r="D16" s="153"/>
      <c r="E16" s="153"/>
      <c r="F16" s="423"/>
      <c r="G16" s="153"/>
      <c r="H16" s="153"/>
    </row>
    <row r="17" spans="1:8" ht="13.5" customHeight="1" x14ac:dyDescent="0.25">
      <c r="A17" s="150">
        <v>5</v>
      </c>
      <c r="B17" s="151"/>
      <c r="C17" s="152"/>
      <c r="D17" s="153"/>
      <c r="E17" s="153"/>
      <c r="F17" s="423"/>
      <c r="G17" s="153"/>
      <c r="H17" s="153"/>
    </row>
    <row r="18" spans="1:8" ht="13.5" customHeight="1" x14ac:dyDescent="0.25">
      <c r="A18" s="150">
        <v>6</v>
      </c>
      <c r="B18" s="151"/>
      <c r="C18" s="152"/>
      <c r="D18" s="153"/>
      <c r="E18" s="153"/>
      <c r="F18" s="423"/>
      <c r="G18" s="153"/>
      <c r="H18" s="153"/>
    </row>
    <row r="19" spans="1:8" ht="13.5" customHeight="1" x14ac:dyDescent="0.25">
      <c r="A19" s="150">
        <v>7</v>
      </c>
      <c r="B19" s="151"/>
      <c r="C19" s="152"/>
      <c r="D19" s="153"/>
      <c r="E19" s="153"/>
      <c r="F19" s="423"/>
      <c r="G19" s="153"/>
      <c r="H19" s="153"/>
    </row>
    <row r="20" spans="1:8" ht="13.5" customHeight="1" x14ac:dyDescent="0.25">
      <c r="A20" s="150">
        <v>8</v>
      </c>
      <c r="B20" s="151"/>
      <c r="C20" s="152"/>
      <c r="D20" s="153"/>
      <c r="E20" s="153"/>
      <c r="F20" s="423"/>
      <c r="G20" s="153"/>
      <c r="H20" s="153"/>
    </row>
    <row r="21" spans="1:8" ht="13.5" customHeight="1" x14ac:dyDescent="0.25">
      <c r="A21" s="150">
        <v>9</v>
      </c>
      <c r="B21" s="151"/>
      <c r="C21" s="152"/>
      <c r="D21" s="153"/>
      <c r="E21" s="153"/>
      <c r="F21" s="423"/>
      <c r="G21" s="153"/>
      <c r="H21" s="153"/>
    </row>
    <row r="22" spans="1:8" ht="13.5" customHeight="1" x14ac:dyDescent="0.25">
      <c r="A22" s="150">
        <v>10</v>
      </c>
      <c r="B22" s="151"/>
      <c r="C22" s="152"/>
      <c r="D22" s="153"/>
      <c r="E22" s="153"/>
      <c r="F22" s="423"/>
      <c r="G22" s="153"/>
      <c r="H22" s="153"/>
    </row>
    <row r="23" spans="1:8" ht="13.5" customHeight="1" x14ac:dyDescent="0.25">
      <c r="A23" s="150">
        <v>11</v>
      </c>
      <c r="B23" s="151"/>
      <c r="C23" s="152"/>
      <c r="D23" s="153"/>
      <c r="E23" s="153"/>
      <c r="F23" s="423"/>
      <c r="G23" s="153"/>
      <c r="H23" s="153"/>
    </row>
    <row r="24" spans="1:8" ht="13.5" customHeight="1" x14ac:dyDescent="0.25">
      <c r="A24" s="150">
        <v>12</v>
      </c>
      <c r="B24" s="151"/>
      <c r="C24" s="152"/>
      <c r="D24" s="153"/>
      <c r="E24" s="153"/>
      <c r="F24" s="423"/>
      <c r="G24" s="153"/>
      <c r="H24" s="153"/>
    </row>
    <row r="25" spans="1:8" ht="13.5" customHeight="1" x14ac:dyDescent="0.25">
      <c r="A25" s="150">
        <v>13</v>
      </c>
      <c r="B25" s="151"/>
      <c r="C25" s="152"/>
      <c r="D25" s="153"/>
      <c r="E25" s="153"/>
      <c r="F25" s="423"/>
      <c r="G25" s="153"/>
      <c r="H25" s="153"/>
    </row>
    <row r="26" spans="1:8" ht="13.5" customHeight="1" x14ac:dyDescent="0.25">
      <c r="A26" s="150">
        <v>14</v>
      </c>
      <c r="B26" s="151"/>
      <c r="C26" s="152"/>
      <c r="D26" s="153"/>
      <c r="E26" s="153"/>
      <c r="F26" s="423"/>
      <c r="G26" s="153"/>
      <c r="H26" s="153"/>
    </row>
    <row r="27" spans="1:8" ht="13.5" customHeight="1" x14ac:dyDescent="0.25">
      <c r="A27" s="150">
        <v>15</v>
      </c>
      <c r="B27" s="151"/>
      <c r="C27" s="152"/>
      <c r="D27" s="153"/>
      <c r="E27" s="153"/>
      <c r="F27" s="423"/>
      <c r="G27" s="153"/>
      <c r="H27" s="153"/>
    </row>
    <row r="28" spans="1:8" ht="13.5" customHeight="1" x14ac:dyDescent="0.25">
      <c r="A28" s="150">
        <v>16</v>
      </c>
      <c r="B28" s="151"/>
      <c r="C28" s="152"/>
      <c r="D28" s="153"/>
      <c r="E28" s="153"/>
      <c r="F28" s="423"/>
      <c r="G28" s="153"/>
      <c r="H28" s="153"/>
    </row>
    <row r="29" spans="1:8" ht="13.5" customHeight="1" x14ac:dyDescent="0.25">
      <c r="A29" s="150">
        <v>17</v>
      </c>
      <c r="B29" s="151"/>
      <c r="C29" s="152"/>
      <c r="D29" s="153"/>
      <c r="E29" s="153"/>
      <c r="F29" s="423"/>
      <c r="G29" s="153"/>
      <c r="H29" s="153"/>
    </row>
    <row r="30" spans="1:8" ht="13.5" customHeight="1" x14ac:dyDescent="0.25">
      <c r="A30" s="150">
        <v>18</v>
      </c>
      <c r="B30" s="151"/>
      <c r="C30" s="152"/>
      <c r="D30" s="153"/>
      <c r="E30" s="153"/>
      <c r="F30" s="423"/>
      <c r="G30" s="153"/>
      <c r="H30" s="153"/>
    </row>
    <row r="31" spans="1:8" ht="13.5" customHeight="1" x14ac:dyDescent="0.25">
      <c r="A31" s="150">
        <v>19</v>
      </c>
      <c r="B31" s="151"/>
      <c r="C31" s="152"/>
      <c r="D31" s="153"/>
      <c r="E31" s="153"/>
      <c r="F31" s="423"/>
      <c r="G31" s="153"/>
      <c r="H31" s="153"/>
    </row>
    <row r="32" spans="1:8" ht="13.5" customHeight="1" x14ac:dyDescent="0.25">
      <c r="A32" s="150">
        <v>20</v>
      </c>
      <c r="B32" s="151"/>
      <c r="C32" s="152"/>
      <c r="D32" s="153"/>
      <c r="E32" s="153"/>
      <c r="F32" s="423"/>
      <c r="G32" s="153"/>
      <c r="H32" s="153"/>
    </row>
    <row r="33" spans="1:8" ht="13.5" customHeight="1" x14ac:dyDescent="0.25">
      <c r="A33" s="150">
        <v>21</v>
      </c>
      <c r="B33" s="151"/>
      <c r="C33" s="152"/>
      <c r="D33" s="153"/>
      <c r="E33" s="153"/>
      <c r="F33" s="423"/>
      <c r="G33" s="153"/>
      <c r="H33" s="153"/>
    </row>
    <row r="34" spans="1:8" ht="13.5" customHeight="1" x14ac:dyDescent="0.25">
      <c r="A34" s="150">
        <v>22</v>
      </c>
      <c r="B34" s="151"/>
      <c r="C34" s="152"/>
      <c r="D34" s="153"/>
      <c r="E34" s="153"/>
      <c r="F34" s="423"/>
      <c r="G34" s="153"/>
      <c r="H34" s="153"/>
    </row>
    <row r="35" spans="1:8" ht="13.5" customHeight="1" x14ac:dyDescent="0.25">
      <c r="A35" s="150">
        <v>23</v>
      </c>
      <c r="B35" s="151"/>
      <c r="C35" s="152"/>
      <c r="D35" s="153"/>
      <c r="E35" s="153"/>
      <c r="F35" s="423"/>
      <c r="G35" s="153"/>
      <c r="H35" s="153"/>
    </row>
    <row r="36" spans="1:8" ht="13.5" customHeight="1" x14ac:dyDescent="0.25">
      <c r="A36" s="150">
        <v>24</v>
      </c>
      <c r="B36" s="151"/>
      <c r="C36" s="152"/>
      <c r="D36" s="153"/>
      <c r="E36" s="153"/>
      <c r="F36" s="423"/>
      <c r="G36" s="153"/>
      <c r="H36" s="153"/>
    </row>
    <row r="37" spans="1:8" ht="13.5" customHeight="1" x14ac:dyDescent="0.25">
      <c r="A37" s="150">
        <v>25</v>
      </c>
      <c r="B37" s="151"/>
      <c r="C37" s="152"/>
      <c r="D37" s="153"/>
      <c r="E37" s="153"/>
      <c r="F37" s="423"/>
      <c r="G37" s="153"/>
      <c r="H37" s="153"/>
    </row>
    <row r="38" spans="1:8" ht="13.5" customHeight="1" x14ac:dyDescent="0.25">
      <c r="A38" s="150">
        <v>26</v>
      </c>
      <c r="B38" s="151"/>
      <c r="C38" s="152"/>
      <c r="D38" s="153"/>
      <c r="E38" s="153"/>
      <c r="F38" s="423"/>
      <c r="G38" s="153"/>
      <c r="H38" s="153"/>
    </row>
    <row r="39" spans="1:8" ht="13.5" customHeight="1" x14ac:dyDescent="0.25">
      <c r="A39" s="150">
        <v>27</v>
      </c>
      <c r="B39" s="151"/>
      <c r="C39" s="152"/>
      <c r="D39" s="153"/>
      <c r="E39" s="153"/>
      <c r="F39" s="423"/>
      <c r="G39" s="153"/>
      <c r="H39" s="153"/>
    </row>
    <row r="40" spans="1:8" ht="13.5" customHeight="1" x14ac:dyDescent="0.25">
      <c r="A40" s="150">
        <v>28</v>
      </c>
      <c r="B40" s="151"/>
      <c r="C40" s="152"/>
      <c r="D40" s="153"/>
      <c r="E40" s="153"/>
      <c r="F40" s="423"/>
      <c r="G40" s="153"/>
      <c r="H40" s="153"/>
    </row>
    <row r="41" spans="1:8" ht="13.5" customHeight="1" x14ac:dyDescent="0.25">
      <c r="A41" s="150">
        <v>29</v>
      </c>
      <c r="B41" s="151"/>
      <c r="C41" s="152"/>
      <c r="D41" s="153"/>
      <c r="E41" s="153"/>
      <c r="F41" s="423"/>
      <c r="G41" s="153"/>
      <c r="H41" s="153"/>
    </row>
    <row r="42" spans="1:8" ht="13.5" customHeight="1" x14ac:dyDescent="0.25">
      <c r="A42" s="150">
        <v>30</v>
      </c>
      <c r="B42" s="151"/>
      <c r="C42" s="152"/>
      <c r="D42" s="153"/>
      <c r="E42" s="153"/>
      <c r="F42" s="423"/>
      <c r="G42" s="153"/>
      <c r="H42" s="153"/>
    </row>
    <row r="43" spans="1:8" ht="13.5" customHeight="1" x14ac:dyDescent="0.25">
      <c r="A43" s="150">
        <v>31</v>
      </c>
      <c r="B43" s="151"/>
      <c r="C43" s="152"/>
      <c r="D43" s="153"/>
      <c r="E43" s="153"/>
      <c r="F43" s="423"/>
      <c r="G43" s="153"/>
      <c r="H43" s="153"/>
    </row>
    <row r="44" spans="1:8" ht="13.5" customHeight="1" x14ac:dyDescent="0.25">
      <c r="A44" s="150">
        <v>32</v>
      </c>
      <c r="B44" s="151"/>
      <c r="C44" s="152"/>
      <c r="D44" s="153"/>
      <c r="E44" s="153"/>
      <c r="F44" s="423"/>
      <c r="G44" s="153"/>
      <c r="H44" s="153"/>
    </row>
    <row r="45" spans="1:8" ht="13.5" customHeight="1" x14ac:dyDescent="0.25">
      <c r="A45" s="150">
        <v>33</v>
      </c>
      <c r="B45" s="151"/>
      <c r="C45" s="152"/>
      <c r="D45" s="153"/>
      <c r="E45" s="153"/>
      <c r="F45" s="423"/>
      <c r="G45" s="153"/>
      <c r="H45" s="153"/>
    </row>
    <row r="46" spans="1:8" ht="13.5" customHeight="1" x14ac:dyDescent="0.25">
      <c r="A46" s="150">
        <v>34</v>
      </c>
      <c r="B46" s="151"/>
      <c r="C46" s="152"/>
      <c r="D46" s="153"/>
      <c r="E46" s="153"/>
      <c r="F46" s="423"/>
      <c r="G46" s="153"/>
      <c r="H46" s="153"/>
    </row>
    <row r="47" spans="1:8" ht="13.5" customHeight="1" x14ac:dyDescent="0.25">
      <c r="A47" s="150">
        <v>35</v>
      </c>
      <c r="B47" s="151"/>
      <c r="C47" s="152"/>
      <c r="D47" s="153"/>
      <c r="E47" s="153"/>
      <c r="F47" s="423"/>
      <c r="G47" s="153"/>
      <c r="H47" s="153"/>
    </row>
    <row r="48" spans="1:8" ht="13.5" customHeight="1" x14ac:dyDescent="0.25">
      <c r="A48" s="150">
        <v>36</v>
      </c>
      <c r="B48" s="151"/>
      <c r="C48" s="152"/>
      <c r="D48" s="153"/>
      <c r="E48" s="153"/>
      <c r="F48" s="423"/>
      <c r="G48" s="153"/>
      <c r="H48" s="153"/>
    </row>
    <row r="49" spans="1:8" ht="13.5" customHeight="1" x14ac:dyDescent="0.25">
      <c r="A49" s="150">
        <v>37</v>
      </c>
      <c r="B49" s="151"/>
      <c r="C49" s="152"/>
      <c r="D49" s="153"/>
      <c r="E49" s="153"/>
      <c r="F49" s="423"/>
      <c r="G49" s="153"/>
      <c r="H49" s="153"/>
    </row>
    <row r="50" spans="1:8" ht="13.5" customHeight="1" x14ac:dyDescent="0.25">
      <c r="A50" s="150">
        <v>38</v>
      </c>
      <c r="B50" s="151"/>
      <c r="C50" s="152"/>
      <c r="D50" s="153"/>
      <c r="E50" s="153"/>
      <c r="F50" s="423"/>
      <c r="G50" s="153"/>
      <c r="H50" s="153"/>
    </row>
    <row r="51" spans="1:8" ht="13.5" customHeight="1" x14ac:dyDescent="0.25">
      <c r="A51" s="150">
        <v>39</v>
      </c>
      <c r="B51" s="151"/>
      <c r="C51" s="152"/>
      <c r="D51" s="153"/>
      <c r="E51" s="153"/>
      <c r="F51" s="423"/>
      <c r="G51" s="153"/>
      <c r="H51" s="153"/>
    </row>
    <row r="52" spans="1:8" ht="13.5" customHeight="1" x14ac:dyDescent="0.25">
      <c r="A52" s="150">
        <v>40</v>
      </c>
      <c r="B52" s="151"/>
      <c r="C52" s="152"/>
      <c r="D52" s="153"/>
      <c r="E52" s="153"/>
      <c r="F52" s="423"/>
      <c r="G52" s="153"/>
      <c r="H52" s="153"/>
    </row>
    <row r="53" spans="1:8" ht="13.5" customHeight="1" x14ac:dyDescent="0.25">
      <c r="A53" s="150">
        <v>41</v>
      </c>
      <c r="B53" s="151"/>
      <c r="C53" s="152"/>
      <c r="D53" s="153"/>
      <c r="E53" s="153"/>
      <c r="F53" s="423"/>
      <c r="G53" s="153"/>
      <c r="H53" s="153"/>
    </row>
    <row r="54" spans="1:8" ht="13.5" customHeight="1" x14ac:dyDescent="0.25">
      <c r="A54" s="150">
        <v>42</v>
      </c>
      <c r="B54" s="151"/>
      <c r="C54" s="152"/>
      <c r="D54" s="153"/>
      <c r="E54" s="153"/>
      <c r="F54" s="423"/>
      <c r="G54" s="153"/>
      <c r="H54" s="153"/>
    </row>
    <row r="55" spans="1:8" ht="13.5" customHeight="1" x14ac:dyDescent="0.25">
      <c r="A55" s="150">
        <v>43</v>
      </c>
      <c r="B55" s="151"/>
      <c r="C55" s="152"/>
      <c r="D55" s="153"/>
      <c r="E55" s="153"/>
      <c r="F55" s="423"/>
      <c r="G55" s="153"/>
      <c r="H55" s="153"/>
    </row>
    <row r="56" spans="1:8" ht="13.5" customHeight="1" x14ac:dyDescent="0.25">
      <c r="A56" s="150">
        <v>44</v>
      </c>
      <c r="B56" s="151"/>
      <c r="C56" s="152"/>
      <c r="D56" s="153"/>
      <c r="E56" s="153"/>
      <c r="F56" s="423"/>
      <c r="G56" s="153"/>
      <c r="H56" s="153"/>
    </row>
    <row r="57" spans="1:8" ht="13.5" customHeight="1" x14ac:dyDescent="0.25">
      <c r="A57" s="150">
        <v>45</v>
      </c>
      <c r="B57" s="151"/>
      <c r="C57" s="152"/>
      <c r="D57" s="153"/>
      <c r="E57" s="153"/>
      <c r="F57" s="423"/>
      <c r="G57" s="153"/>
      <c r="H57" s="153"/>
    </row>
    <row r="58" spans="1:8" ht="13.5" customHeight="1" x14ac:dyDescent="0.25">
      <c r="A58" s="150">
        <v>46</v>
      </c>
      <c r="B58" s="151"/>
      <c r="C58" s="152"/>
      <c r="D58" s="153"/>
      <c r="E58" s="153"/>
      <c r="F58" s="423"/>
      <c r="G58" s="153"/>
      <c r="H58" s="153"/>
    </row>
    <row r="59" spans="1:8" ht="13.5" customHeight="1" x14ac:dyDescent="0.25">
      <c r="A59" s="150">
        <v>47</v>
      </c>
      <c r="B59" s="151"/>
      <c r="C59" s="152"/>
      <c r="D59" s="153"/>
      <c r="E59" s="153"/>
      <c r="F59" s="423"/>
      <c r="G59" s="153"/>
      <c r="H59" s="153"/>
    </row>
    <row r="60" spans="1:8" ht="13.5" customHeight="1" x14ac:dyDescent="0.25">
      <c r="A60" s="150">
        <v>48</v>
      </c>
      <c r="B60" s="151"/>
      <c r="C60" s="152"/>
      <c r="D60" s="153"/>
      <c r="E60" s="153"/>
      <c r="F60" s="423"/>
      <c r="G60" s="153"/>
      <c r="H60" s="153"/>
    </row>
    <row r="61" spans="1:8" ht="13.5" customHeight="1" x14ac:dyDescent="0.25">
      <c r="A61" s="150">
        <v>49</v>
      </c>
      <c r="B61" s="151"/>
      <c r="C61" s="152"/>
      <c r="D61" s="153"/>
      <c r="E61" s="153"/>
      <c r="F61" s="423"/>
      <c r="G61" s="153"/>
      <c r="H61" s="153"/>
    </row>
    <row r="62" spans="1:8" ht="13.5" customHeight="1" x14ac:dyDescent="0.25">
      <c r="A62" s="150">
        <v>50</v>
      </c>
      <c r="B62" s="151"/>
      <c r="C62" s="152"/>
      <c r="D62" s="153"/>
      <c r="E62" s="153"/>
      <c r="F62" s="423"/>
      <c r="G62" s="153"/>
      <c r="H62" s="153"/>
    </row>
    <row r="63" spans="1:8" ht="13.5" customHeight="1" x14ac:dyDescent="0.25">
      <c r="A63" s="150">
        <v>51</v>
      </c>
      <c r="B63" s="151"/>
      <c r="C63" s="152"/>
      <c r="D63" s="153"/>
      <c r="E63" s="153"/>
      <c r="F63" s="423"/>
      <c r="G63" s="153"/>
      <c r="H63" s="153"/>
    </row>
    <row r="64" spans="1:8" ht="13.5" customHeight="1" x14ac:dyDescent="0.25">
      <c r="A64" s="150">
        <v>52</v>
      </c>
      <c r="B64" s="151"/>
      <c r="C64" s="152"/>
      <c r="D64" s="153"/>
      <c r="E64" s="153"/>
      <c r="F64" s="423"/>
      <c r="G64" s="153"/>
      <c r="H64" s="153"/>
    </row>
    <row r="65" spans="1:8" ht="13.5" customHeight="1" x14ac:dyDescent="0.25">
      <c r="A65" s="150">
        <v>53</v>
      </c>
      <c r="B65" s="151"/>
      <c r="C65" s="152"/>
      <c r="D65" s="153"/>
      <c r="E65" s="153"/>
      <c r="F65" s="423"/>
      <c r="G65" s="153"/>
      <c r="H65" s="153"/>
    </row>
    <row r="66" spans="1:8" ht="13.5" customHeight="1" x14ac:dyDescent="0.25">
      <c r="A66" s="150">
        <v>54</v>
      </c>
      <c r="B66" s="151"/>
      <c r="C66" s="152"/>
      <c r="D66" s="153"/>
      <c r="E66" s="153"/>
      <c r="F66" s="423"/>
      <c r="G66" s="153"/>
      <c r="H66" s="153"/>
    </row>
    <row r="67" spans="1:8" ht="13.5" customHeight="1" x14ac:dyDescent="0.25">
      <c r="A67" s="150">
        <v>55</v>
      </c>
      <c r="B67" s="151"/>
      <c r="C67" s="152"/>
      <c r="D67" s="153"/>
      <c r="E67" s="153"/>
      <c r="F67" s="423"/>
      <c r="G67" s="153"/>
      <c r="H67" s="153"/>
    </row>
    <row r="68" spans="1:8" ht="13.5" customHeight="1" x14ac:dyDescent="0.25">
      <c r="A68" s="150">
        <v>56</v>
      </c>
      <c r="B68" s="151"/>
      <c r="C68" s="152"/>
      <c r="D68" s="153"/>
      <c r="E68" s="153"/>
      <c r="F68" s="423"/>
      <c r="G68" s="153"/>
      <c r="H68" s="153"/>
    </row>
    <row r="69" spans="1:8" ht="13.5" customHeight="1" x14ac:dyDescent="0.25">
      <c r="A69" s="150">
        <v>57</v>
      </c>
      <c r="B69" s="151"/>
      <c r="C69" s="152"/>
      <c r="D69" s="153"/>
      <c r="E69" s="153"/>
      <c r="F69" s="423"/>
      <c r="G69" s="153"/>
      <c r="H69" s="153"/>
    </row>
    <row r="70" spans="1:8" ht="13.5" customHeight="1" x14ac:dyDescent="0.25">
      <c r="A70" s="150">
        <v>58</v>
      </c>
      <c r="B70" s="151"/>
      <c r="C70" s="152"/>
      <c r="D70" s="153"/>
      <c r="E70" s="153"/>
      <c r="F70" s="423"/>
      <c r="G70" s="153"/>
      <c r="H70" s="153"/>
    </row>
    <row r="71" spans="1:8" ht="13.5" customHeight="1" x14ac:dyDescent="0.25">
      <c r="A71" s="150">
        <v>59</v>
      </c>
      <c r="B71" s="151"/>
      <c r="C71" s="152"/>
      <c r="D71" s="153"/>
      <c r="E71" s="153"/>
      <c r="F71" s="423"/>
      <c r="G71" s="153"/>
      <c r="H71" s="153"/>
    </row>
    <row r="72" spans="1:8" ht="13.5" customHeight="1" x14ac:dyDescent="0.25">
      <c r="A72" s="150">
        <v>60</v>
      </c>
      <c r="B72" s="151"/>
      <c r="C72" s="152"/>
      <c r="D72" s="153"/>
      <c r="E72" s="153"/>
      <c r="F72" s="423"/>
      <c r="G72" s="153"/>
      <c r="H72" s="153"/>
    </row>
    <row r="73" spans="1:8" ht="13.5" customHeight="1" x14ac:dyDescent="0.25">
      <c r="A73" s="150">
        <v>61</v>
      </c>
      <c r="B73" s="151"/>
      <c r="C73" s="152"/>
      <c r="D73" s="153"/>
      <c r="E73" s="153"/>
      <c r="F73" s="423"/>
      <c r="G73" s="153"/>
      <c r="H73" s="153"/>
    </row>
    <row r="74" spans="1:8" ht="13.5" customHeight="1" x14ac:dyDescent="0.25">
      <c r="A74" s="150">
        <v>62</v>
      </c>
      <c r="B74" s="151"/>
      <c r="C74" s="152"/>
      <c r="D74" s="153"/>
      <c r="E74" s="153"/>
      <c r="F74" s="423"/>
      <c r="G74" s="153"/>
      <c r="H74" s="153"/>
    </row>
    <row r="75" spans="1:8" ht="13.5" customHeight="1" x14ac:dyDescent="0.25">
      <c r="A75" s="150">
        <v>63</v>
      </c>
      <c r="B75" s="151"/>
      <c r="C75" s="152"/>
      <c r="D75" s="153"/>
      <c r="E75" s="153"/>
      <c r="F75" s="423"/>
      <c r="G75" s="153"/>
      <c r="H75" s="153"/>
    </row>
    <row r="76" spans="1:8" ht="13.5" customHeight="1" x14ac:dyDescent="0.25">
      <c r="A76" s="150">
        <v>64</v>
      </c>
      <c r="B76" s="151"/>
      <c r="C76" s="152"/>
      <c r="D76" s="153"/>
      <c r="E76" s="153"/>
      <c r="F76" s="423"/>
      <c r="G76" s="153"/>
      <c r="H76" s="153"/>
    </row>
    <row r="77" spans="1:8" ht="13.5" customHeight="1" x14ac:dyDescent="0.25">
      <c r="A77" s="150">
        <v>65</v>
      </c>
      <c r="B77" s="151"/>
      <c r="C77" s="152"/>
      <c r="D77" s="153"/>
      <c r="E77" s="153"/>
      <c r="F77" s="423"/>
      <c r="G77" s="153"/>
      <c r="H77" s="153"/>
    </row>
    <row r="78" spans="1:8" ht="13.5" customHeight="1" x14ac:dyDescent="0.25">
      <c r="A78" s="150">
        <v>66</v>
      </c>
      <c r="B78" s="151"/>
      <c r="C78" s="152"/>
      <c r="D78" s="153"/>
      <c r="E78" s="153"/>
      <c r="F78" s="423"/>
      <c r="G78" s="153"/>
      <c r="H78" s="153"/>
    </row>
    <row r="79" spans="1:8" ht="13.5" customHeight="1" x14ac:dyDescent="0.25">
      <c r="A79" s="150">
        <v>67</v>
      </c>
      <c r="B79" s="151"/>
      <c r="C79" s="152"/>
      <c r="D79" s="153"/>
      <c r="E79" s="153"/>
      <c r="F79" s="423"/>
      <c r="G79" s="153"/>
      <c r="H79" s="153"/>
    </row>
    <row r="80" spans="1:8" ht="13.5" customHeight="1" x14ac:dyDescent="0.25">
      <c r="A80" s="150">
        <v>68</v>
      </c>
      <c r="B80" s="151"/>
      <c r="C80" s="152"/>
      <c r="D80" s="153"/>
      <c r="E80" s="153"/>
      <c r="F80" s="423"/>
      <c r="G80" s="153"/>
      <c r="H80" s="153"/>
    </row>
    <row r="81" spans="1:8" ht="13.5" customHeight="1" x14ac:dyDescent="0.25">
      <c r="A81" s="150">
        <v>69</v>
      </c>
      <c r="B81" s="151"/>
      <c r="C81" s="152"/>
      <c r="D81" s="153"/>
      <c r="E81" s="153"/>
      <c r="F81" s="423"/>
      <c r="G81" s="153"/>
      <c r="H81" s="153"/>
    </row>
    <row r="82" spans="1:8" ht="13.5" customHeight="1" x14ac:dyDescent="0.25">
      <c r="A82" s="150">
        <v>70</v>
      </c>
      <c r="B82" s="151"/>
      <c r="C82" s="152"/>
      <c r="D82" s="153"/>
      <c r="E82" s="153"/>
      <c r="F82" s="423"/>
      <c r="G82" s="153"/>
      <c r="H82" s="153"/>
    </row>
    <row r="83" spans="1:8" ht="13.5" customHeight="1" x14ac:dyDescent="0.25">
      <c r="A83" s="150">
        <v>71</v>
      </c>
      <c r="B83" s="151"/>
      <c r="C83" s="152"/>
      <c r="D83" s="153"/>
      <c r="E83" s="153"/>
      <c r="F83" s="423"/>
      <c r="G83" s="153"/>
      <c r="H83" s="153"/>
    </row>
    <row r="84" spans="1:8" ht="13.5" customHeight="1" x14ac:dyDescent="0.25">
      <c r="A84" s="150">
        <v>72</v>
      </c>
      <c r="B84" s="151"/>
      <c r="C84" s="152"/>
      <c r="D84" s="153"/>
      <c r="E84" s="153"/>
      <c r="F84" s="423"/>
      <c r="G84" s="153"/>
      <c r="H84" s="153"/>
    </row>
    <row r="85" spans="1:8" ht="13.5" customHeight="1" x14ac:dyDescent="0.25">
      <c r="A85" s="150">
        <v>73</v>
      </c>
      <c r="B85" s="151"/>
      <c r="C85" s="152"/>
      <c r="D85" s="153"/>
      <c r="E85" s="153"/>
      <c r="F85" s="423"/>
      <c r="G85" s="153"/>
      <c r="H85" s="153"/>
    </row>
    <row r="86" spans="1:8" ht="13.5" customHeight="1" x14ac:dyDescent="0.25">
      <c r="A86" s="150">
        <v>74</v>
      </c>
      <c r="B86" s="151"/>
      <c r="C86" s="152"/>
      <c r="D86" s="153"/>
      <c r="E86" s="153"/>
      <c r="F86" s="423"/>
      <c r="G86" s="153"/>
      <c r="H86" s="153"/>
    </row>
    <row r="87" spans="1:8" ht="13.5" customHeight="1" x14ac:dyDescent="0.25">
      <c r="A87" s="150">
        <v>75</v>
      </c>
      <c r="B87" s="151"/>
      <c r="C87" s="152"/>
      <c r="D87" s="153"/>
      <c r="E87" s="153"/>
      <c r="F87" s="423"/>
      <c r="G87" s="153"/>
      <c r="H87" s="153"/>
    </row>
    <row r="88" spans="1:8" ht="13.5" customHeight="1" x14ac:dyDescent="0.25">
      <c r="A88" s="150">
        <v>76</v>
      </c>
      <c r="B88" s="151"/>
      <c r="C88" s="152"/>
      <c r="D88" s="153"/>
      <c r="E88" s="153"/>
      <c r="F88" s="423"/>
      <c r="G88" s="153"/>
      <c r="H88" s="153"/>
    </row>
    <row r="89" spans="1:8" ht="13.5" customHeight="1" x14ac:dyDescent="0.25">
      <c r="A89" s="150">
        <v>77</v>
      </c>
      <c r="B89" s="151"/>
      <c r="C89" s="152"/>
      <c r="D89" s="153"/>
      <c r="E89" s="153"/>
      <c r="F89" s="423"/>
      <c r="G89" s="153"/>
      <c r="H89" s="153"/>
    </row>
    <row r="90" spans="1:8" ht="13.5" customHeight="1" x14ac:dyDescent="0.25">
      <c r="A90" s="150">
        <v>78</v>
      </c>
      <c r="B90" s="151"/>
      <c r="C90" s="152"/>
      <c r="D90" s="153"/>
      <c r="E90" s="153"/>
      <c r="F90" s="423"/>
      <c r="G90" s="153"/>
      <c r="H90" s="153"/>
    </row>
    <row r="91" spans="1:8" ht="13.5" customHeight="1" x14ac:dyDescent="0.25">
      <c r="A91" s="150">
        <v>79</v>
      </c>
      <c r="B91" s="151"/>
      <c r="C91" s="152"/>
      <c r="D91" s="153"/>
      <c r="E91" s="153"/>
      <c r="F91" s="423"/>
      <c r="G91" s="153"/>
      <c r="H91" s="153"/>
    </row>
    <row r="92" spans="1:8" ht="13.5" customHeight="1" x14ac:dyDescent="0.25">
      <c r="A92" s="150">
        <v>80</v>
      </c>
      <c r="B92" s="151"/>
      <c r="C92" s="152"/>
      <c r="D92" s="153"/>
      <c r="E92" s="153"/>
      <c r="F92" s="423"/>
      <c r="G92" s="153"/>
      <c r="H92" s="153"/>
    </row>
    <row r="93" spans="1:8" ht="13.5" customHeight="1" x14ac:dyDescent="0.25">
      <c r="A93" s="150">
        <v>81</v>
      </c>
      <c r="B93" s="151"/>
      <c r="C93" s="152"/>
      <c r="D93" s="153"/>
      <c r="E93" s="153"/>
      <c r="F93" s="423"/>
      <c r="G93" s="153"/>
      <c r="H93" s="153"/>
    </row>
    <row r="94" spans="1:8" ht="13.5" customHeight="1" x14ac:dyDescent="0.25">
      <c r="A94" s="150">
        <v>82</v>
      </c>
      <c r="B94" s="151"/>
      <c r="C94" s="152"/>
      <c r="D94" s="153"/>
      <c r="E94" s="153"/>
      <c r="F94" s="423"/>
      <c r="G94" s="153"/>
      <c r="H94" s="153"/>
    </row>
    <row r="95" spans="1:8" ht="13.5" customHeight="1" x14ac:dyDescent="0.25">
      <c r="A95" s="150">
        <v>83</v>
      </c>
      <c r="B95" s="151"/>
      <c r="C95" s="152"/>
      <c r="D95" s="153"/>
      <c r="E95" s="153"/>
      <c r="F95" s="423"/>
      <c r="G95" s="153"/>
      <c r="H95" s="153"/>
    </row>
    <row r="96" spans="1:8" ht="13.5" customHeight="1" x14ac:dyDescent="0.25">
      <c r="A96" s="150">
        <v>84</v>
      </c>
      <c r="B96" s="151"/>
      <c r="C96" s="152"/>
      <c r="D96" s="153"/>
      <c r="E96" s="153"/>
      <c r="F96" s="423"/>
      <c r="G96" s="153"/>
      <c r="H96" s="153"/>
    </row>
    <row r="97" spans="1:8" ht="13.5" customHeight="1" x14ac:dyDescent="0.25">
      <c r="A97" s="150">
        <v>85</v>
      </c>
      <c r="B97" s="151"/>
      <c r="C97" s="152"/>
      <c r="D97" s="153"/>
      <c r="E97" s="153"/>
      <c r="F97" s="423"/>
      <c r="G97" s="153"/>
      <c r="H97" s="153"/>
    </row>
    <row r="98" spans="1:8" ht="13.5" customHeight="1" x14ac:dyDescent="0.25">
      <c r="A98" s="150">
        <v>86</v>
      </c>
      <c r="B98" s="151"/>
      <c r="C98" s="152"/>
      <c r="D98" s="153"/>
      <c r="E98" s="153"/>
      <c r="F98" s="423"/>
      <c r="G98" s="153"/>
      <c r="H98" s="153"/>
    </row>
    <row r="99" spans="1:8" ht="13.5" customHeight="1" x14ac:dyDescent="0.25">
      <c r="A99" s="150">
        <v>87</v>
      </c>
      <c r="B99" s="151"/>
      <c r="C99" s="152"/>
      <c r="D99" s="153"/>
      <c r="E99" s="153"/>
      <c r="F99" s="423"/>
      <c r="G99" s="153"/>
      <c r="H99" s="153"/>
    </row>
    <row r="100" spans="1:8" ht="13.5" customHeight="1" x14ac:dyDescent="0.25">
      <c r="A100" s="150">
        <v>88</v>
      </c>
      <c r="B100" s="151"/>
      <c r="C100" s="152"/>
      <c r="D100" s="153"/>
      <c r="E100" s="153"/>
      <c r="F100" s="423"/>
      <c r="G100" s="153"/>
      <c r="H100" s="153"/>
    </row>
    <row r="101" spans="1:8" ht="13.5" customHeight="1" x14ac:dyDescent="0.25">
      <c r="A101" s="150">
        <v>89</v>
      </c>
      <c r="B101" s="151"/>
      <c r="C101" s="152"/>
      <c r="D101" s="153"/>
      <c r="E101" s="153"/>
      <c r="F101" s="423"/>
      <c r="G101" s="153"/>
      <c r="H101" s="153"/>
    </row>
    <row r="102" spans="1:8" ht="13.5" customHeight="1" x14ac:dyDescent="0.25">
      <c r="A102" s="150">
        <v>90</v>
      </c>
      <c r="B102" s="151"/>
      <c r="C102" s="152"/>
      <c r="D102" s="153"/>
      <c r="E102" s="153"/>
      <c r="F102" s="423"/>
      <c r="G102" s="153"/>
      <c r="H102" s="153"/>
    </row>
    <row r="103" spans="1:8" ht="13.5" customHeight="1" x14ac:dyDescent="0.25">
      <c r="A103" s="150">
        <v>91</v>
      </c>
      <c r="B103" s="151"/>
      <c r="C103" s="152"/>
      <c r="D103" s="153"/>
      <c r="E103" s="153"/>
      <c r="F103" s="423"/>
      <c r="G103" s="153"/>
      <c r="H103" s="153"/>
    </row>
    <row r="104" spans="1:8" ht="13.5" customHeight="1" x14ac:dyDescent="0.25">
      <c r="A104" s="150">
        <v>92</v>
      </c>
      <c r="B104" s="151"/>
      <c r="C104" s="152"/>
      <c r="D104" s="153"/>
      <c r="E104" s="153"/>
      <c r="F104" s="423"/>
      <c r="G104" s="153"/>
      <c r="H104" s="153"/>
    </row>
    <row r="105" spans="1:8" ht="13.5" customHeight="1" x14ac:dyDescent="0.25">
      <c r="A105" s="150">
        <v>93</v>
      </c>
      <c r="B105" s="151"/>
      <c r="C105" s="152"/>
      <c r="D105" s="153"/>
      <c r="E105" s="153"/>
      <c r="F105" s="423"/>
      <c r="G105" s="153"/>
      <c r="H105" s="153"/>
    </row>
    <row r="106" spans="1:8" ht="13.5" customHeight="1" x14ac:dyDescent="0.25">
      <c r="A106" s="150">
        <v>94</v>
      </c>
      <c r="B106" s="151"/>
      <c r="C106" s="152"/>
      <c r="D106" s="153"/>
      <c r="E106" s="153"/>
      <c r="F106" s="423"/>
      <c r="G106" s="153"/>
      <c r="H106" s="153"/>
    </row>
    <row r="107" spans="1:8" ht="13.5" customHeight="1" x14ac:dyDescent="0.25">
      <c r="A107" s="150">
        <v>95</v>
      </c>
      <c r="B107" s="151"/>
      <c r="C107" s="152"/>
      <c r="D107" s="153"/>
      <c r="E107" s="153"/>
      <c r="F107" s="423"/>
      <c r="G107" s="153"/>
      <c r="H107" s="153"/>
    </row>
    <row r="108" spans="1:8" ht="13.5" customHeight="1" x14ac:dyDescent="0.25">
      <c r="A108" s="150">
        <v>96</v>
      </c>
      <c r="B108" s="151"/>
      <c r="C108" s="152"/>
      <c r="D108" s="153"/>
      <c r="E108" s="153"/>
      <c r="F108" s="423"/>
      <c r="G108" s="153"/>
      <c r="H108" s="153"/>
    </row>
    <row r="109" spans="1:8" ht="13.5" customHeight="1" x14ac:dyDescent="0.25">
      <c r="A109" s="150">
        <v>97</v>
      </c>
      <c r="B109" s="151"/>
      <c r="C109" s="152"/>
      <c r="D109" s="153"/>
      <c r="E109" s="153"/>
      <c r="F109" s="423"/>
      <c r="G109" s="153"/>
      <c r="H109" s="153"/>
    </row>
    <row r="110" spans="1:8" ht="13.5" customHeight="1" x14ac:dyDescent="0.25">
      <c r="A110" s="150">
        <v>98</v>
      </c>
      <c r="B110" s="151"/>
      <c r="C110" s="152"/>
      <c r="D110" s="153"/>
      <c r="E110" s="153"/>
      <c r="F110" s="423"/>
      <c r="G110" s="153"/>
      <c r="H110" s="153"/>
    </row>
    <row r="111" spans="1:8" ht="13.5" customHeight="1" x14ac:dyDescent="0.25">
      <c r="A111" s="150">
        <v>99</v>
      </c>
      <c r="B111" s="151"/>
      <c r="C111" s="152"/>
      <c r="D111" s="153"/>
      <c r="E111" s="153"/>
      <c r="F111" s="423"/>
      <c r="G111" s="153"/>
      <c r="H111" s="153"/>
    </row>
    <row r="112" spans="1:8" ht="13.5" customHeight="1" x14ac:dyDescent="0.25">
      <c r="A112" s="150">
        <v>100</v>
      </c>
      <c r="B112" s="151"/>
      <c r="C112" s="152"/>
      <c r="D112" s="153"/>
      <c r="E112" s="153"/>
      <c r="F112" s="423"/>
      <c r="G112" s="153"/>
      <c r="H112" s="153"/>
    </row>
    <row r="113" spans="1:8" ht="13.5" customHeight="1" x14ac:dyDescent="0.25">
      <c r="A113" s="150">
        <v>101</v>
      </c>
      <c r="B113" s="151"/>
      <c r="C113" s="152"/>
      <c r="D113" s="153"/>
      <c r="E113" s="153"/>
      <c r="F113" s="423"/>
      <c r="G113" s="153"/>
      <c r="H113" s="153"/>
    </row>
    <row r="114" spans="1:8" ht="13.5" customHeight="1" x14ac:dyDescent="0.25">
      <c r="A114" s="150">
        <v>102</v>
      </c>
      <c r="B114" s="151"/>
      <c r="C114" s="152"/>
      <c r="D114" s="153"/>
      <c r="E114" s="153"/>
      <c r="F114" s="423"/>
      <c r="G114" s="153"/>
      <c r="H114" s="153"/>
    </row>
    <row r="115" spans="1:8" ht="13.5" customHeight="1" x14ac:dyDescent="0.25">
      <c r="A115" s="150">
        <v>103</v>
      </c>
      <c r="B115" s="151"/>
      <c r="C115" s="152"/>
      <c r="D115" s="153"/>
      <c r="E115" s="153"/>
      <c r="F115" s="423"/>
      <c r="G115" s="153"/>
      <c r="H115" s="153"/>
    </row>
    <row r="116" spans="1:8" ht="13.5" customHeight="1" x14ac:dyDescent="0.25">
      <c r="A116" s="150">
        <v>104</v>
      </c>
      <c r="B116" s="151"/>
      <c r="C116" s="152"/>
      <c r="D116" s="153"/>
      <c r="E116" s="153"/>
      <c r="F116" s="423"/>
      <c r="G116" s="153"/>
      <c r="H116" s="153"/>
    </row>
    <row r="117" spans="1:8" ht="13.5" customHeight="1" x14ac:dyDescent="0.25">
      <c r="A117" s="150">
        <v>105</v>
      </c>
      <c r="B117" s="151"/>
      <c r="C117" s="152"/>
      <c r="D117" s="153"/>
      <c r="E117" s="153"/>
      <c r="F117" s="423"/>
      <c r="G117" s="153"/>
      <c r="H117" s="153"/>
    </row>
    <row r="118" spans="1:8" ht="13.5" customHeight="1" x14ac:dyDescent="0.25">
      <c r="A118" s="150">
        <v>106</v>
      </c>
      <c r="B118" s="151"/>
      <c r="C118" s="152"/>
      <c r="D118" s="153"/>
      <c r="E118" s="153"/>
      <c r="F118" s="423"/>
      <c r="G118" s="153"/>
      <c r="H118" s="153"/>
    </row>
    <row r="119" spans="1:8" ht="13.5" customHeight="1" x14ac:dyDescent="0.25">
      <c r="A119" s="150">
        <v>107</v>
      </c>
      <c r="B119" s="151"/>
      <c r="C119" s="152"/>
      <c r="D119" s="153"/>
      <c r="E119" s="153"/>
      <c r="F119" s="423"/>
      <c r="G119" s="153"/>
      <c r="H119" s="153"/>
    </row>
    <row r="120" spans="1:8" ht="13.5" customHeight="1" x14ac:dyDescent="0.25">
      <c r="A120" s="150">
        <v>108</v>
      </c>
      <c r="B120" s="151"/>
      <c r="C120" s="152"/>
      <c r="D120" s="153"/>
      <c r="E120" s="153"/>
      <c r="F120" s="423"/>
      <c r="G120" s="153"/>
      <c r="H120" s="153"/>
    </row>
    <row r="121" spans="1:8" ht="13.5" customHeight="1" x14ac:dyDescent="0.25">
      <c r="A121" s="150">
        <v>109</v>
      </c>
      <c r="B121" s="151"/>
      <c r="C121" s="152"/>
      <c r="D121" s="153"/>
      <c r="E121" s="153"/>
      <c r="F121" s="423"/>
      <c r="G121" s="153"/>
      <c r="H121" s="153"/>
    </row>
    <row r="122" spans="1:8" ht="13.5" customHeight="1" x14ac:dyDescent="0.25">
      <c r="A122" s="150">
        <v>110</v>
      </c>
      <c r="B122" s="151"/>
      <c r="C122" s="152"/>
      <c r="D122" s="153"/>
      <c r="E122" s="153"/>
      <c r="F122" s="423"/>
      <c r="G122" s="153"/>
      <c r="H122" s="153"/>
    </row>
    <row r="123" spans="1:8" ht="13.5" customHeight="1" x14ac:dyDescent="0.25">
      <c r="A123" s="150">
        <v>111</v>
      </c>
      <c r="B123" s="151"/>
      <c r="C123" s="152"/>
      <c r="D123" s="153"/>
      <c r="E123" s="153"/>
      <c r="F123" s="423"/>
      <c r="G123" s="153"/>
      <c r="H123" s="153"/>
    </row>
    <row r="124" spans="1:8" ht="13.5" customHeight="1" x14ac:dyDescent="0.25">
      <c r="A124" s="150">
        <v>112</v>
      </c>
      <c r="B124" s="151"/>
      <c r="C124" s="152"/>
      <c r="D124" s="153"/>
      <c r="E124" s="153"/>
      <c r="F124" s="423"/>
      <c r="G124" s="153"/>
      <c r="H124" s="153"/>
    </row>
    <row r="125" spans="1:8" ht="13.5" customHeight="1" x14ac:dyDescent="0.25">
      <c r="A125" s="150">
        <v>113</v>
      </c>
      <c r="B125" s="151"/>
      <c r="C125" s="152"/>
      <c r="D125" s="153"/>
      <c r="E125" s="153"/>
      <c r="F125" s="423"/>
      <c r="G125" s="153"/>
      <c r="H125" s="153"/>
    </row>
    <row r="126" spans="1:8" ht="13.5" customHeight="1" x14ac:dyDescent="0.25">
      <c r="A126" s="150">
        <v>114</v>
      </c>
      <c r="B126" s="151"/>
      <c r="C126" s="152"/>
      <c r="D126" s="153"/>
      <c r="E126" s="153"/>
      <c r="F126" s="423"/>
      <c r="G126" s="153"/>
      <c r="H126" s="153"/>
    </row>
    <row r="127" spans="1:8" ht="13.5" customHeight="1" x14ac:dyDescent="0.25">
      <c r="A127" s="150">
        <v>115</v>
      </c>
      <c r="B127" s="151"/>
      <c r="C127" s="152"/>
      <c r="D127" s="153"/>
      <c r="E127" s="153"/>
      <c r="F127" s="423"/>
      <c r="G127" s="153"/>
      <c r="H127" s="153"/>
    </row>
    <row r="128" spans="1:8" ht="13.5" customHeight="1" x14ac:dyDescent="0.25">
      <c r="A128" s="150">
        <v>116</v>
      </c>
      <c r="B128" s="151"/>
      <c r="C128" s="152"/>
      <c r="D128" s="153"/>
      <c r="E128" s="153"/>
      <c r="F128" s="423"/>
      <c r="G128" s="153"/>
      <c r="H128" s="153"/>
    </row>
    <row r="129" spans="1:8" ht="13.5" customHeight="1" x14ac:dyDescent="0.25">
      <c r="A129" s="150">
        <v>117</v>
      </c>
      <c r="B129" s="151"/>
      <c r="C129" s="152"/>
      <c r="D129" s="153"/>
      <c r="E129" s="153"/>
      <c r="F129" s="423"/>
      <c r="G129" s="153"/>
      <c r="H129" s="153"/>
    </row>
    <row r="130" spans="1:8" ht="13.5" customHeight="1" x14ac:dyDescent="0.25">
      <c r="A130" s="150">
        <v>118</v>
      </c>
      <c r="B130" s="151"/>
      <c r="C130" s="152"/>
      <c r="D130" s="153"/>
      <c r="E130" s="153"/>
      <c r="F130" s="423"/>
      <c r="G130" s="153"/>
      <c r="H130" s="153"/>
    </row>
    <row r="131" spans="1:8" ht="13.5" customHeight="1" x14ac:dyDescent="0.25">
      <c r="A131" s="150">
        <v>119</v>
      </c>
      <c r="B131" s="151"/>
      <c r="C131" s="152"/>
      <c r="D131" s="153"/>
      <c r="E131" s="153"/>
      <c r="F131" s="423"/>
      <c r="G131" s="153"/>
      <c r="H131" s="153"/>
    </row>
    <row r="132" spans="1:8" ht="13.5" customHeight="1" x14ac:dyDescent="0.25">
      <c r="A132" s="150">
        <v>120</v>
      </c>
      <c r="B132" s="151"/>
      <c r="C132" s="152"/>
      <c r="D132" s="153"/>
      <c r="E132" s="153"/>
      <c r="F132" s="423"/>
      <c r="G132" s="153"/>
      <c r="H132" s="153"/>
    </row>
    <row r="133" spans="1:8" ht="13.5" customHeight="1" x14ac:dyDescent="0.25">
      <c r="A133" s="150">
        <v>121</v>
      </c>
      <c r="B133" s="151"/>
      <c r="C133" s="152"/>
      <c r="D133" s="153"/>
      <c r="E133" s="153"/>
      <c r="F133" s="423"/>
      <c r="G133" s="153"/>
      <c r="H133" s="153"/>
    </row>
    <row r="134" spans="1:8" ht="13.5" customHeight="1" x14ac:dyDescent="0.25">
      <c r="A134" s="150">
        <v>122</v>
      </c>
      <c r="B134" s="151"/>
      <c r="C134" s="152"/>
      <c r="D134" s="153"/>
      <c r="E134" s="153"/>
      <c r="F134" s="423"/>
      <c r="G134" s="153"/>
      <c r="H134" s="153"/>
    </row>
    <row r="135" spans="1:8" ht="13.5" customHeight="1" x14ac:dyDescent="0.25">
      <c r="A135" s="150">
        <v>123</v>
      </c>
      <c r="B135" s="151"/>
      <c r="C135" s="152"/>
      <c r="D135" s="153"/>
      <c r="E135" s="153"/>
      <c r="F135" s="423"/>
      <c r="G135" s="153"/>
      <c r="H135" s="153"/>
    </row>
    <row r="136" spans="1:8" ht="13.5" customHeight="1" x14ac:dyDescent="0.25">
      <c r="A136" s="150">
        <v>124</v>
      </c>
      <c r="B136" s="151"/>
      <c r="C136" s="152"/>
      <c r="D136" s="153"/>
      <c r="E136" s="153"/>
      <c r="F136" s="423"/>
      <c r="G136" s="153"/>
      <c r="H136" s="153"/>
    </row>
    <row r="137" spans="1:8" ht="13.5" customHeight="1" x14ac:dyDescent="0.25">
      <c r="A137" s="150">
        <v>125</v>
      </c>
      <c r="B137" s="151"/>
      <c r="C137" s="152"/>
      <c r="D137" s="153"/>
      <c r="E137" s="153"/>
      <c r="F137" s="423"/>
      <c r="G137" s="153"/>
      <c r="H137" s="153"/>
    </row>
    <row r="138" spans="1:8" ht="13.5" customHeight="1" x14ac:dyDescent="0.25">
      <c r="A138" s="150">
        <v>126</v>
      </c>
      <c r="B138" s="151"/>
      <c r="C138" s="152"/>
      <c r="D138" s="153"/>
      <c r="E138" s="153"/>
      <c r="F138" s="423"/>
      <c r="G138" s="153"/>
      <c r="H138" s="153"/>
    </row>
    <row r="139" spans="1:8" ht="13.5" customHeight="1" x14ac:dyDescent="0.25">
      <c r="A139" s="150">
        <v>127</v>
      </c>
      <c r="B139" s="151"/>
      <c r="C139" s="152"/>
      <c r="D139" s="153"/>
      <c r="E139" s="153"/>
      <c r="F139" s="423"/>
      <c r="G139" s="153"/>
      <c r="H139" s="153"/>
    </row>
    <row r="140" spans="1:8" ht="13.5" customHeight="1" x14ac:dyDescent="0.25">
      <c r="A140" s="150">
        <v>128</v>
      </c>
      <c r="B140" s="151"/>
      <c r="C140" s="152"/>
      <c r="D140" s="153"/>
      <c r="E140" s="153"/>
      <c r="F140" s="423"/>
      <c r="G140" s="153"/>
      <c r="H140" s="153"/>
    </row>
    <row r="141" spans="1:8" ht="13.5" customHeight="1" x14ac:dyDescent="0.25">
      <c r="A141" s="150">
        <v>129</v>
      </c>
      <c r="B141" s="151"/>
      <c r="C141" s="152"/>
      <c r="D141" s="153"/>
      <c r="E141" s="153"/>
      <c r="F141" s="423"/>
      <c r="G141" s="153"/>
      <c r="H141" s="153"/>
    </row>
    <row r="142" spans="1:8" ht="13.5" customHeight="1" x14ac:dyDescent="0.25">
      <c r="A142" s="150">
        <v>130</v>
      </c>
      <c r="B142" s="151"/>
      <c r="C142" s="152"/>
      <c r="D142" s="153"/>
      <c r="E142" s="153"/>
      <c r="F142" s="423"/>
      <c r="G142" s="153"/>
      <c r="H142" s="153"/>
    </row>
    <row r="143" spans="1:8" ht="13.5" customHeight="1" x14ac:dyDescent="0.25">
      <c r="A143" s="150">
        <v>131</v>
      </c>
      <c r="B143" s="151"/>
      <c r="C143" s="152"/>
      <c r="D143" s="153"/>
      <c r="E143" s="153"/>
      <c r="F143" s="423"/>
      <c r="G143" s="153"/>
      <c r="H143" s="153"/>
    </row>
    <row r="144" spans="1:8" ht="13.5" customHeight="1" x14ac:dyDescent="0.25">
      <c r="A144" s="150">
        <v>132</v>
      </c>
      <c r="B144" s="151"/>
      <c r="C144" s="152"/>
      <c r="D144" s="153"/>
      <c r="E144" s="153"/>
      <c r="F144" s="423"/>
      <c r="G144" s="153"/>
      <c r="H144" s="153"/>
    </row>
    <row r="145" spans="1:8" ht="13.5" customHeight="1" x14ac:dyDescent="0.25">
      <c r="A145" s="150">
        <v>133</v>
      </c>
      <c r="B145" s="151"/>
      <c r="C145" s="152"/>
      <c r="D145" s="153"/>
      <c r="E145" s="153"/>
      <c r="F145" s="423"/>
      <c r="G145" s="153"/>
      <c r="H145" s="153"/>
    </row>
    <row r="146" spans="1:8" ht="13.5" customHeight="1" x14ac:dyDescent="0.25">
      <c r="A146" s="150">
        <v>134</v>
      </c>
      <c r="B146" s="151"/>
      <c r="C146" s="152"/>
      <c r="D146" s="153"/>
      <c r="E146" s="153"/>
      <c r="F146" s="423"/>
      <c r="G146" s="153"/>
      <c r="H146" s="153"/>
    </row>
    <row r="147" spans="1:8" ht="13.5" customHeight="1" x14ac:dyDescent="0.25">
      <c r="A147" s="150">
        <v>135</v>
      </c>
      <c r="B147" s="151"/>
      <c r="C147" s="152"/>
      <c r="D147" s="153"/>
      <c r="E147" s="153"/>
      <c r="F147" s="423"/>
      <c r="G147" s="153"/>
      <c r="H147" s="153"/>
    </row>
    <row r="148" spans="1:8" ht="13.5" customHeight="1" x14ac:dyDescent="0.25">
      <c r="A148" s="150">
        <v>136</v>
      </c>
      <c r="B148" s="151"/>
      <c r="C148" s="152"/>
      <c r="D148" s="153"/>
      <c r="E148" s="153"/>
      <c r="F148" s="423"/>
      <c r="G148" s="153"/>
      <c r="H148" s="153"/>
    </row>
    <row r="149" spans="1:8" ht="13.5" customHeight="1" x14ac:dyDescent="0.25">
      <c r="A149" s="150">
        <v>137</v>
      </c>
      <c r="B149" s="151"/>
      <c r="C149" s="152"/>
      <c r="D149" s="153"/>
      <c r="E149" s="153"/>
      <c r="F149" s="423"/>
      <c r="G149" s="153"/>
      <c r="H149" s="153"/>
    </row>
    <row r="150" spans="1:8" ht="13.5" customHeight="1" x14ac:dyDescent="0.25">
      <c r="A150" s="150">
        <v>138</v>
      </c>
      <c r="B150" s="151"/>
      <c r="C150" s="152"/>
      <c r="D150" s="153"/>
      <c r="E150" s="153"/>
      <c r="F150" s="423"/>
      <c r="G150" s="153"/>
      <c r="H150" s="153"/>
    </row>
    <row r="151" spans="1:8" ht="13.5" customHeight="1" x14ac:dyDescent="0.25">
      <c r="A151" s="150">
        <v>139</v>
      </c>
      <c r="B151" s="151"/>
      <c r="C151" s="152"/>
      <c r="D151" s="153"/>
      <c r="E151" s="153"/>
      <c r="F151" s="423"/>
      <c r="G151" s="153"/>
      <c r="H151" s="153"/>
    </row>
    <row r="152" spans="1:8" ht="13.5" customHeight="1" x14ac:dyDescent="0.25">
      <c r="A152" s="150">
        <v>140</v>
      </c>
      <c r="B152" s="151"/>
      <c r="C152" s="152"/>
      <c r="D152" s="153"/>
      <c r="E152" s="153"/>
      <c r="F152" s="423"/>
      <c r="G152" s="153"/>
      <c r="H152" s="153"/>
    </row>
    <row r="153" spans="1:8" ht="13.5" customHeight="1" x14ac:dyDescent="0.25">
      <c r="A153" s="150">
        <v>141</v>
      </c>
      <c r="B153" s="151"/>
      <c r="C153" s="152"/>
      <c r="D153" s="153"/>
      <c r="E153" s="153"/>
      <c r="F153" s="423"/>
      <c r="G153" s="153"/>
      <c r="H153" s="153"/>
    </row>
    <row r="154" spans="1:8" ht="13.5" customHeight="1" x14ac:dyDescent="0.25">
      <c r="A154" s="150">
        <v>142</v>
      </c>
      <c r="B154" s="151"/>
      <c r="C154" s="152"/>
      <c r="D154" s="153"/>
      <c r="E154" s="153"/>
      <c r="F154" s="423"/>
      <c r="G154" s="153"/>
      <c r="H154" s="153"/>
    </row>
    <row r="155" spans="1:8" ht="13.5" customHeight="1" x14ac:dyDescent="0.25">
      <c r="A155" s="150">
        <v>143</v>
      </c>
      <c r="B155" s="151"/>
      <c r="C155" s="152"/>
      <c r="D155" s="153"/>
      <c r="E155" s="153"/>
      <c r="F155" s="423"/>
      <c r="G155" s="153"/>
      <c r="H155" s="153"/>
    </row>
    <row r="156" spans="1:8" ht="13.5" customHeight="1" x14ac:dyDescent="0.25">
      <c r="A156" s="150">
        <v>144</v>
      </c>
      <c r="B156" s="151"/>
      <c r="C156" s="152"/>
      <c r="D156" s="153"/>
      <c r="E156" s="153"/>
      <c r="F156" s="423"/>
      <c r="G156" s="153"/>
      <c r="H156" s="153"/>
    </row>
    <row r="157" spans="1:8" ht="13.5" customHeight="1" x14ac:dyDescent="0.25">
      <c r="A157" s="150">
        <v>145</v>
      </c>
      <c r="B157" s="151"/>
      <c r="C157" s="152"/>
      <c r="D157" s="153"/>
      <c r="E157" s="153"/>
      <c r="F157" s="423"/>
      <c r="G157" s="153"/>
      <c r="H157" s="153"/>
    </row>
    <row r="158" spans="1:8" ht="13.5" customHeight="1" x14ac:dyDescent="0.25">
      <c r="A158" s="150">
        <v>146</v>
      </c>
      <c r="B158" s="151"/>
      <c r="C158" s="152"/>
      <c r="D158" s="153"/>
      <c r="E158" s="153"/>
      <c r="F158" s="423"/>
      <c r="G158" s="153"/>
      <c r="H158" s="153"/>
    </row>
    <row r="159" spans="1:8" ht="13.5" customHeight="1" x14ac:dyDescent="0.25">
      <c r="A159" s="150">
        <v>147</v>
      </c>
      <c r="B159" s="151"/>
      <c r="C159" s="152"/>
      <c r="D159" s="153"/>
      <c r="E159" s="153"/>
      <c r="F159" s="423"/>
      <c r="G159" s="153"/>
      <c r="H159" s="153"/>
    </row>
    <row r="160" spans="1:8" ht="13.5" customHeight="1" x14ac:dyDescent="0.25">
      <c r="A160" s="150">
        <v>148</v>
      </c>
      <c r="B160" s="151"/>
      <c r="C160" s="152"/>
      <c r="D160" s="153"/>
      <c r="E160" s="153"/>
      <c r="F160" s="423"/>
      <c r="G160" s="153"/>
      <c r="H160" s="153"/>
    </row>
    <row r="161" spans="1:8" ht="13.5" customHeight="1" x14ac:dyDescent="0.25">
      <c r="A161" s="150">
        <v>149</v>
      </c>
      <c r="B161" s="151"/>
      <c r="C161" s="152"/>
      <c r="D161" s="153"/>
      <c r="E161" s="153"/>
      <c r="F161" s="423"/>
      <c r="G161" s="153"/>
      <c r="H161" s="153"/>
    </row>
    <row r="162" spans="1:8" ht="13.5" customHeight="1" x14ac:dyDescent="0.25">
      <c r="A162" s="150">
        <v>150</v>
      </c>
      <c r="B162" s="151"/>
      <c r="C162" s="152"/>
      <c r="D162" s="153"/>
      <c r="E162" s="153"/>
      <c r="F162" s="423"/>
      <c r="G162" s="153"/>
      <c r="H162" s="153"/>
    </row>
    <row r="163" spans="1:8" ht="13.5" customHeight="1" x14ac:dyDescent="0.25">
      <c r="A163" s="150">
        <v>151</v>
      </c>
      <c r="B163" s="151"/>
      <c r="C163" s="152"/>
      <c r="D163" s="153"/>
      <c r="E163" s="153"/>
      <c r="F163" s="423"/>
      <c r="G163" s="153"/>
      <c r="H163" s="153"/>
    </row>
    <row r="164" spans="1:8" ht="13.5" customHeight="1" x14ac:dyDescent="0.25">
      <c r="A164" s="150">
        <v>152</v>
      </c>
      <c r="B164" s="151"/>
      <c r="C164" s="152"/>
      <c r="D164" s="153"/>
      <c r="E164" s="153"/>
      <c r="F164" s="423"/>
      <c r="G164" s="153"/>
      <c r="H164" s="153"/>
    </row>
    <row r="165" spans="1:8" ht="13.5" customHeight="1" x14ac:dyDescent="0.25">
      <c r="A165" s="150">
        <v>153</v>
      </c>
      <c r="B165" s="151"/>
      <c r="C165" s="152"/>
      <c r="D165" s="153"/>
      <c r="E165" s="153"/>
      <c r="F165" s="423"/>
      <c r="G165" s="153"/>
      <c r="H165" s="153"/>
    </row>
    <row r="166" spans="1:8" ht="13.5" customHeight="1" x14ac:dyDescent="0.25">
      <c r="A166" s="150">
        <v>154</v>
      </c>
      <c r="B166" s="151"/>
      <c r="C166" s="152"/>
      <c r="D166" s="153"/>
      <c r="E166" s="153"/>
      <c r="F166" s="423"/>
      <c r="G166" s="153"/>
      <c r="H166" s="153"/>
    </row>
    <row r="167" spans="1:8" ht="13.5" customHeight="1" x14ac:dyDescent="0.25">
      <c r="A167" s="150">
        <v>155</v>
      </c>
      <c r="B167" s="151"/>
      <c r="C167" s="152"/>
      <c r="D167" s="153"/>
      <c r="E167" s="153"/>
      <c r="F167" s="423"/>
      <c r="G167" s="153"/>
      <c r="H167" s="153"/>
    </row>
    <row r="168" spans="1:8" ht="13.5" customHeight="1" x14ac:dyDescent="0.25">
      <c r="A168" s="150">
        <v>156</v>
      </c>
      <c r="B168" s="151"/>
      <c r="C168" s="152"/>
      <c r="D168" s="153"/>
      <c r="E168" s="153"/>
      <c r="F168" s="423"/>
      <c r="G168" s="153"/>
      <c r="H168" s="153"/>
    </row>
    <row r="169" spans="1:8" ht="13.5" customHeight="1" x14ac:dyDescent="0.25">
      <c r="A169" s="150">
        <v>157</v>
      </c>
      <c r="B169" s="151"/>
      <c r="C169" s="152"/>
      <c r="D169" s="153"/>
      <c r="E169" s="153"/>
      <c r="F169" s="423"/>
      <c r="G169" s="153"/>
      <c r="H169" s="153"/>
    </row>
    <row r="170" spans="1:8" ht="13.5" customHeight="1" x14ac:dyDescent="0.25">
      <c r="A170" s="150">
        <v>158</v>
      </c>
      <c r="B170" s="151"/>
      <c r="C170" s="152"/>
      <c r="D170" s="153"/>
      <c r="E170" s="153"/>
      <c r="F170" s="423"/>
      <c r="G170" s="153"/>
      <c r="H170" s="153"/>
    </row>
    <row r="171" spans="1:8" ht="13.5" customHeight="1" x14ac:dyDescent="0.25">
      <c r="A171" s="150">
        <v>159</v>
      </c>
      <c r="B171" s="151"/>
      <c r="C171" s="152"/>
      <c r="D171" s="153"/>
      <c r="E171" s="153"/>
      <c r="F171" s="423"/>
      <c r="G171" s="153"/>
      <c r="H171" s="153"/>
    </row>
    <row r="172" spans="1:8" ht="13.5" customHeight="1" x14ac:dyDescent="0.25">
      <c r="A172" s="150">
        <v>160</v>
      </c>
      <c r="B172" s="151"/>
      <c r="C172" s="152"/>
      <c r="D172" s="153"/>
      <c r="E172" s="153"/>
      <c r="F172" s="423"/>
      <c r="G172" s="153"/>
      <c r="H172" s="153"/>
    </row>
    <row r="173" spans="1:8" ht="13.5" customHeight="1" x14ac:dyDescent="0.25">
      <c r="A173" s="150">
        <v>161</v>
      </c>
      <c r="B173" s="151"/>
      <c r="C173" s="152"/>
      <c r="D173" s="153"/>
      <c r="E173" s="153"/>
      <c r="F173" s="423"/>
      <c r="G173" s="153"/>
      <c r="H173" s="153"/>
    </row>
    <row r="174" spans="1:8" ht="13.5" customHeight="1" x14ac:dyDescent="0.25">
      <c r="A174" s="150">
        <v>162</v>
      </c>
      <c r="B174" s="151"/>
      <c r="C174" s="152"/>
      <c r="D174" s="153"/>
      <c r="E174" s="153"/>
      <c r="F174" s="423"/>
      <c r="G174" s="153"/>
      <c r="H174" s="153"/>
    </row>
    <row r="175" spans="1:8" ht="13.5" customHeight="1" x14ac:dyDescent="0.25">
      <c r="A175" s="150">
        <v>163</v>
      </c>
      <c r="B175" s="151"/>
      <c r="C175" s="152"/>
      <c r="D175" s="153"/>
      <c r="E175" s="153"/>
      <c r="F175" s="423"/>
      <c r="G175" s="153"/>
      <c r="H175" s="153"/>
    </row>
    <row r="176" spans="1:8" ht="13.5" customHeight="1" x14ac:dyDescent="0.25">
      <c r="A176" s="150">
        <v>164</v>
      </c>
      <c r="B176" s="151"/>
      <c r="C176" s="152"/>
      <c r="D176" s="153"/>
      <c r="E176" s="153"/>
      <c r="F176" s="423"/>
      <c r="G176" s="153"/>
      <c r="H176" s="153"/>
    </row>
    <row r="177" spans="1:8" ht="13.5" customHeight="1" x14ac:dyDescent="0.25">
      <c r="A177" s="150">
        <v>165</v>
      </c>
      <c r="B177" s="151"/>
      <c r="C177" s="152"/>
      <c r="D177" s="153"/>
      <c r="E177" s="153"/>
      <c r="F177" s="423"/>
      <c r="G177" s="153"/>
      <c r="H177" s="153"/>
    </row>
    <row r="178" spans="1:8" ht="13.5" customHeight="1" x14ac:dyDescent="0.25">
      <c r="A178" s="150">
        <v>166</v>
      </c>
      <c r="B178" s="151"/>
      <c r="C178" s="152"/>
      <c r="D178" s="153"/>
      <c r="E178" s="153"/>
      <c r="F178" s="423"/>
      <c r="G178" s="153"/>
      <c r="H178" s="153"/>
    </row>
    <row r="179" spans="1:8" ht="13.5" customHeight="1" x14ac:dyDescent="0.25">
      <c r="A179" s="150">
        <v>167</v>
      </c>
      <c r="B179" s="151"/>
      <c r="C179" s="152"/>
      <c r="D179" s="153"/>
      <c r="E179" s="153"/>
      <c r="F179" s="423"/>
      <c r="G179" s="153"/>
      <c r="H179" s="153"/>
    </row>
    <row r="180" spans="1:8" ht="13.5" customHeight="1" x14ac:dyDescent="0.25">
      <c r="A180" s="150">
        <v>168</v>
      </c>
      <c r="B180" s="151"/>
      <c r="C180" s="152"/>
      <c r="D180" s="153"/>
      <c r="E180" s="153"/>
      <c r="F180" s="423"/>
      <c r="G180" s="153"/>
      <c r="H180" s="153"/>
    </row>
    <row r="181" spans="1:8" ht="13.5" customHeight="1" x14ac:dyDescent="0.25">
      <c r="A181" s="150">
        <v>169</v>
      </c>
      <c r="B181" s="151"/>
      <c r="C181" s="152"/>
      <c r="D181" s="153"/>
      <c r="E181" s="153"/>
      <c r="F181" s="423"/>
      <c r="G181" s="153"/>
      <c r="H181" s="153"/>
    </row>
    <row r="182" spans="1:8" ht="13.5" customHeight="1" x14ac:dyDescent="0.25">
      <c r="A182" s="150">
        <v>170</v>
      </c>
      <c r="B182" s="151"/>
      <c r="C182" s="152"/>
      <c r="D182" s="153"/>
      <c r="E182" s="153"/>
      <c r="F182" s="423"/>
      <c r="G182" s="153"/>
      <c r="H182" s="153"/>
    </row>
    <row r="183" spans="1:8" ht="13.5" customHeight="1" x14ac:dyDescent="0.25">
      <c r="A183" s="150">
        <v>171</v>
      </c>
      <c r="B183" s="151"/>
      <c r="C183" s="152"/>
      <c r="D183" s="153"/>
      <c r="E183" s="153"/>
      <c r="F183" s="423"/>
      <c r="G183" s="153"/>
      <c r="H183" s="153"/>
    </row>
    <row r="184" spans="1:8" ht="13.5" customHeight="1" x14ac:dyDescent="0.25">
      <c r="A184" s="150">
        <v>172</v>
      </c>
      <c r="B184" s="151"/>
      <c r="C184" s="152"/>
      <c r="D184" s="153"/>
      <c r="E184" s="153"/>
      <c r="F184" s="423"/>
      <c r="G184" s="153"/>
      <c r="H184" s="153"/>
    </row>
    <row r="185" spans="1:8" ht="13.5" customHeight="1" x14ac:dyDescent="0.25">
      <c r="A185" s="150">
        <v>173</v>
      </c>
      <c r="B185" s="151"/>
      <c r="C185" s="152"/>
      <c r="D185" s="153"/>
      <c r="E185" s="153"/>
      <c r="F185" s="423"/>
      <c r="G185" s="153"/>
      <c r="H185" s="153"/>
    </row>
    <row r="186" spans="1:8" ht="13.5" customHeight="1" x14ac:dyDescent="0.25">
      <c r="A186" s="150">
        <v>174</v>
      </c>
      <c r="B186" s="151"/>
      <c r="C186" s="152"/>
      <c r="D186" s="153"/>
      <c r="E186" s="153"/>
      <c r="F186" s="423"/>
      <c r="G186" s="153"/>
      <c r="H186" s="153"/>
    </row>
    <row r="187" spans="1:8" ht="13.5" customHeight="1" x14ac:dyDescent="0.25">
      <c r="A187" s="150">
        <v>175</v>
      </c>
      <c r="B187" s="151"/>
      <c r="C187" s="152"/>
      <c r="D187" s="153"/>
      <c r="E187" s="153"/>
      <c r="F187" s="423"/>
      <c r="G187" s="153"/>
      <c r="H187" s="153"/>
    </row>
    <row r="188" spans="1:8" ht="13.5" customHeight="1" x14ac:dyDescent="0.25">
      <c r="A188" s="150">
        <v>176</v>
      </c>
      <c r="B188" s="151"/>
      <c r="C188" s="152"/>
      <c r="D188" s="153"/>
      <c r="E188" s="153"/>
      <c r="F188" s="423"/>
      <c r="G188" s="153"/>
      <c r="H188" s="153"/>
    </row>
    <row r="189" spans="1:8" ht="13.5" customHeight="1" x14ac:dyDescent="0.25">
      <c r="A189" s="150">
        <v>177</v>
      </c>
      <c r="B189" s="151"/>
      <c r="C189" s="152"/>
      <c r="D189" s="153"/>
      <c r="E189" s="153"/>
      <c r="F189" s="423"/>
      <c r="G189" s="153"/>
      <c r="H189" s="153"/>
    </row>
    <row r="190" spans="1:8" ht="13.5" customHeight="1" x14ac:dyDescent="0.25">
      <c r="A190" s="150">
        <v>178</v>
      </c>
      <c r="B190" s="151"/>
      <c r="C190" s="152"/>
      <c r="D190" s="153"/>
      <c r="E190" s="153"/>
      <c r="F190" s="423"/>
      <c r="G190" s="153"/>
      <c r="H190" s="153"/>
    </row>
    <row r="191" spans="1:8" ht="13.5" customHeight="1" x14ac:dyDescent="0.25">
      <c r="A191" s="150">
        <v>179</v>
      </c>
      <c r="B191" s="151"/>
      <c r="C191" s="152"/>
      <c r="D191" s="153"/>
      <c r="E191" s="153"/>
      <c r="F191" s="423"/>
      <c r="G191" s="153"/>
      <c r="H191" s="153"/>
    </row>
    <row r="192" spans="1:8" ht="13.5" customHeight="1" x14ac:dyDescent="0.25">
      <c r="A192" s="150">
        <v>180</v>
      </c>
      <c r="B192" s="151"/>
      <c r="C192" s="152"/>
      <c r="D192" s="153"/>
      <c r="E192" s="153"/>
      <c r="F192" s="423"/>
      <c r="G192" s="153"/>
      <c r="H192" s="153"/>
    </row>
    <row r="193" spans="1:8" ht="13.5" customHeight="1" x14ac:dyDescent="0.25">
      <c r="A193" s="150">
        <v>181</v>
      </c>
      <c r="B193" s="151"/>
      <c r="C193" s="152"/>
      <c r="D193" s="153"/>
      <c r="E193" s="153"/>
      <c r="F193" s="423"/>
      <c r="G193" s="153"/>
      <c r="H193" s="153"/>
    </row>
    <row r="194" spans="1:8" ht="13.5" customHeight="1" x14ac:dyDescent="0.25">
      <c r="A194" s="150">
        <v>182</v>
      </c>
      <c r="B194" s="151"/>
      <c r="C194" s="152"/>
      <c r="D194" s="153"/>
      <c r="E194" s="153"/>
      <c r="F194" s="423"/>
      <c r="G194" s="153"/>
      <c r="H194" s="153"/>
    </row>
    <row r="195" spans="1:8" ht="13.5" customHeight="1" x14ac:dyDescent="0.25">
      <c r="A195" s="150">
        <v>183</v>
      </c>
      <c r="B195" s="151"/>
      <c r="C195" s="152"/>
      <c r="D195" s="153"/>
      <c r="E195" s="153"/>
      <c r="F195" s="423"/>
      <c r="G195" s="153"/>
      <c r="H195" s="153"/>
    </row>
    <row r="196" spans="1:8" ht="13.5" customHeight="1" x14ac:dyDescent="0.25">
      <c r="A196" s="150">
        <v>184</v>
      </c>
      <c r="B196" s="151"/>
      <c r="C196" s="152"/>
      <c r="D196" s="153"/>
      <c r="E196" s="153"/>
      <c r="F196" s="423"/>
      <c r="G196" s="153"/>
      <c r="H196" s="153"/>
    </row>
    <row r="197" spans="1:8" ht="13.5" customHeight="1" x14ac:dyDescent="0.25">
      <c r="A197" s="150">
        <v>185</v>
      </c>
      <c r="B197" s="151"/>
      <c r="C197" s="152"/>
      <c r="D197" s="153"/>
      <c r="E197" s="153"/>
      <c r="F197" s="423"/>
      <c r="G197" s="153"/>
      <c r="H197" s="153"/>
    </row>
    <row r="198" spans="1:8" ht="13.5" customHeight="1" x14ac:dyDescent="0.25">
      <c r="A198" s="150">
        <v>186</v>
      </c>
      <c r="B198" s="151"/>
      <c r="C198" s="152"/>
      <c r="D198" s="153"/>
      <c r="E198" s="153"/>
      <c r="F198" s="423"/>
      <c r="G198" s="153"/>
      <c r="H198" s="153"/>
    </row>
    <row r="199" spans="1:8" ht="13.5" customHeight="1" x14ac:dyDescent="0.25">
      <c r="A199" s="150">
        <v>187</v>
      </c>
      <c r="B199" s="151"/>
      <c r="C199" s="152"/>
      <c r="D199" s="153"/>
      <c r="E199" s="153"/>
      <c r="F199" s="423"/>
      <c r="G199" s="153"/>
      <c r="H199" s="153"/>
    </row>
    <row r="200" spans="1:8" ht="13.5" customHeight="1" x14ac:dyDescent="0.25">
      <c r="A200" s="150">
        <v>188</v>
      </c>
      <c r="B200" s="151"/>
      <c r="C200" s="152"/>
      <c r="D200" s="153"/>
      <c r="E200" s="153"/>
      <c r="F200" s="423"/>
      <c r="G200" s="153"/>
      <c r="H200" s="153"/>
    </row>
    <row r="201" spans="1:8" ht="13.5" customHeight="1" x14ac:dyDescent="0.25">
      <c r="A201" s="150">
        <v>189</v>
      </c>
      <c r="B201" s="151"/>
      <c r="C201" s="152"/>
      <c r="D201" s="153"/>
      <c r="E201" s="153"/>
      <c r="F201" s="423"/>
      <c r="G201" s="153"/>
      <c r="H201" s="153"/>
    </row>
    <row r="202" spans="1:8" ht="13.5" customHeight="1" x14ac:dyDescent="0.25">
      <c r="A202" s="150">
        <v>190</v>
      </c>
      <c r="B202" s="151"/>
      <c r="C202" s="152"/>
      <c r="D202" s="153"/>
      <c r="E202" s="153"/>
      <c r="F202" s="423"/>
      <c r="G202" s="153"/>
      <c r="H202" s="153"/>
    </row>
    <row r="203" spans="1:8" ht="13.5" customHeight="1" x14ac:dyDescent="0.25">
      <c r="A203" s="150">
        <v>191</v>
      </c>
      <c r="B203" s="151"/>
      <c r="C203" s="152"/>
      <c r="D203" s="153"/>
      <c r="E203" s="153"/>
      <c r="F203" s="423"/>
      <c r="G203" s="153"/>
      <c r="H203" s="153"/>
    </row>
    <row r="204" spans="1:8" ht="13.5" customHeight="1" x14ac:dyDescent="0.25">
      <c r="A204" s="150">
        <v>192</v>
      </c>
      <c r="B204" s="151"/>
      <c r="C204" s="152"/>
      <c r="D204" s="153"/>
      <c r="E204" s="153"/>
      <c r="F204" s="423"/>
      <c r="G204" s="153"/>
      <c r="H204" s="153"/>
    </row>
    <row r="205" spans="1:8" ht="13.5" customHeight="1" x14ac:dyDescent="0.25">
      <c r="A205" s="150">
        <v>193</v>
      </c>
      <c r="B205" s="151"/>
      <c r="C205" s="152"/>
      <c r="D205" s="153"/>
      <c r="E205" s="153"/>
      <c r="F205" s="423"/>
      <c r="G205" s="153"/>
      <c r="H205" s="153"/>
    </row>
    <row r="206" spans="1:8" ht="13.5" customHeight="1" x14ac:dyDescent="0.25">
      <c r="A206" s="150">
        <v>194</v>
      </c>
      <c r="B206" s="151"/>
      <c r="C206" s="152"/>
      <c r="D206" s="153"/>
      <c r="E206" s="153"/>
      <c r="F206" s="423"/>
      <c r="G206" s="153"/>
      <c r="H206" s="153"/>
    </row>
    <row r="207" spans="1:8" ht="13.5" customHeight="1" x14ac:dyDescent="0.25">
      <c r="A207" s="150">
        <v>195</v>
      </c>
      <c r="B207" s="151"/>
      <c r="C207" s="152"/>
      <c r="D207" s="153"/>
      <c r="E207" s="153"/>
      <c r="F207" s="423"/>
      <c r="G207" s="153"/>
      <c r="H207" s="153"/>
    </row>
    <row r="208" spans="1:8" ht="13.5" customHeight="1" x14ac:dyDescent="0.25">
      <c r="A208" s="150">
        <v>196</v>
      </c>
      <c r="B208" s="151"/>
      <c r="C208" s="152"/>
      <c r="D208" s="153"/>
      <c r="E208" s="153"/>
      <c r="F208" s="423"/>
      <c r="G208" s="153"/>
      <c r="H208" s="153"/>
    </row>
    <row r="209" spans="1:8" ht="13.5" customHeight="1" x14ac:dyDescent="0.25">
      <c r="A209" s="150">
        <v>197</v>
      </c>
      <c r="B209" s="151"/>
      <c r="C209" s="152"/>
      <c r="D209" s="153"/>
      <c r="E209" s="153"/>
      <c r="F209" s="423"/>
      <c r="G209" s="153"/>
      <c r="H209" s="153"/>
    </row>
    <row r="210" spans="1:8" ht="13.5" customHeight="1" x14ac:dyDescent="0.25">
      <c r="A210" s="150">
        <v>198</v>
      </c>
      <c r="B210" s="151"/>
      <c r="C210" s="152"/>
      <c r="D210" s="153"/>
      <c r="E210" s="153"/>
      <c r="F210" s="423"/>
      <c r="G210" s="153"/>
      <c r="H210" s="153"/>
    </row>
    <row r="211" spans="1:8" ht="13.5" customHeight="1" x14ac:dyDescent="0.25">
      <c r="A211" s="150">
        <v>199</v>
      </c>
      <c r="B211" s="151"/>
      <c r="C211" s="152"/>
      <c r="D211" s="153"/>
      <c r="E211" s="153"/>
      <c r="F211" s="423"/>
      <c r="G211" s="153"/>
      <c r="H211" s="153"/>
    </row>
    <row r="212" spans="1:8" ht="13.5" customHeight="1" x14ac:dyDescent="0.25">
      <c r="A212" s="150">
        <v>200</v>
      </c>
      <c r="B212" s="151"/>
      <c r="C212" s="152"/>
      <c r="D212" s="153"/>
      <c r="E212" s="153"/>
      <c r="F212" s="423"/>
      <c r="G212" s="153"/>
      <c r="H212" s="153"/>
    </row>
    <row r="213" spans="1:8" ht="13.5" customHeight="1" x14ac:dyDescent="0.25">
      <c r="A213" s="150">
        <v>201</v>
      </c>
      <c r="B213" s="151"/>
      <c r="C213" s="152"/>
      <c r="D213" s="153"/>
      <c r="E213" s="153"/>
      <c r="F213" s="423"/>
      <c r="G213" s="153"/>
      <c r="H213" s="153"/>
    </row>
    <row r="214" spans="1:8" ht="13.5" customHeight="1" x14ac:dyDescent="0.25">
      <c r="A214" s="150">
        <v>202</v>
      </c>
      <c r="B214" s="151"/>
      <c r="C214" s="152"/>
      <c r="D214" s="153"/>
      <c r="E214" s="153"/>
      <c r="F214" s="423"/>
      <c r="G214" s="153"/>
      <c r="H214" s="153"/>
    </row>
    <row r="215" spans="1:8" ht="13.5" customHeight="1" x14ac:dyDescent="0.25">
      <c r="A215" s="150">
        <v>203</v>
      </c>
      <c r="B215" s="151"/>
      <c r="C215" s="152"/>
      <c r="D215" s="153"/>
      <c r="E215" s="153"/>
      <c r="F215" s="423"/>
      <c r="G215" s="153"/>
      <c r="H215" s="153"/>
    </row>
    <row r="216" spans="1:8" ht="13.5" customHeight="1" x14ac:dyDescent="0.25">
      <c r="A216" s="150">
        <v>204</v>
      </c>
      <c r="B216" s="151"/>
      <c r="C216" s="152"/>
      <c r="D216" s="153"/>
      <c r="E216" s="153"/>
      <c r="F216" s="423"/>
      <c r="G216" s="153"/>
      <c r="H216" s="153"/>
    </row>
    <row r="217" spans="1:8" ht="13.5" customHeight="1" x14ac:dyDescent="0.25">
      <c r="A217" s="150">
        <v>205</v>
      </c>
      <c r="B217" s="151"/>
      <c r="C217" s="152"/>
      <c r="D217" s="153"/>
      <c r="E217" s="153"/>
      <c r="F217" s="423"/>
      <c r="G217" s="153"/>
      <c r="H217" s="153"/>
    </row>
    <row r="218" spans="1:8" ht="13.5" customHeight="1" x14ac:dyDescent="0.25">
      <c r="A218" s="150">
        <v>206</v>
      </c>
      <c r="B218" s="151"/>
      <c r="C218" s="152"/>
      <c r="D218" s="153"/>
      <c r="E218" s="153"/>
      <c r="F218" s="423"/>
      <c r="G218" s="153"/>
      <c r="H218" s="153"/>
    </row>
    <row r="219" spans="1:8" ht="13.5" customHeight="1" x14ac:dyDescent="0.25">
      <c r="A219" s="150">
        <v>207</v>
      </c>
      <c r="B219" s="151"/>
      <c r="C219" s="152"/>
      <c r="D219" s="153"/>
      <c r="E219" s="153"/>
      <c r="F219" s="423"/>
      <c r="G219" s="153"/>
      <c r="H219" s="153"/>
    </row>
    <row r="220" spans="1:8" ht="13.5" customHeight="1" x14ac:dyDescent="0.25">
      <c r="A220" s="150">
        <v>208</v>
      </c>
      <c r="B220" s="151"/>
      <c r="C220" s="152"/>
      <c r="D220" s="153"/>
      <c r="E220" s="153"/>
      <c r="F220" s="423"/>
      <c r="G220" s="153"/>
      <c r="H220" s="153"/>
    </row>
    <row r="221" spans="1:8" ht="13.5" customHeight="1" x14ac:dyDescent="0.25">
      <c r="A221" s="150">
        <v>209</v>
      </c>
      <c r="B221" s="151"/>
      <c r="C221" s="152"/>
      <c r="D221" s="153"/>
      <c r="E221" s="153"/>
      <c r="F221" s="423"/>
      <c r="G221" s="153"/>
      <c r="H221" s="153"/>
    </row>
    <row r="222" spans="1:8" ht="13.5" customHeight="1" x14ac:dyDescent="0.25">
      <c r="A222" s="150">
        <v>210</v>
      </c>
      <c r="B222" s="151"/>
      <c r="C222" s="152"/>
      <c r="D222" s="153"/>
      <c r="E222" s="153"/>
      <c r="F222" s="423"/>
      <c r="G222" s="153"/>
      <c r="H222" s="153"/>
    </row>
    <row r="223" spans="1:8" ht="13.5" customHeight="1" x14ac:dyDescent="0.25">
      <c r="A223" s="150">
        <v>211</v>
      </c>
      <c r="B223" s="151"/>
      <c r="C223" s="152"/>
      <c r="D223" s="153"/>
      <c r="E223" s="153"/>
      <c r="F223" s="423"/>
      <c r="G223" s="153"/>
      <c r="H223" s="153"/>
    </row>
    <row r="224" spans="1:8" ht="13.5" customHeight="1" x14ac:dyDescent="0.25">
      <c r="A224" s="150">
        <v>212</v>
      </c>
      <c r="B224" s="151"/>
      <c r="C224" s="152"/>
      <c r="D224" s="153"/>
      <c r="E224" s="153"/>
      <c r="F224" s="423"/>
      <c r="G224" s="153"/>
      <c r="H224" s="153"/>
    </row>
    <row r="225" spans="1:8" ht="13.5" customHeight="1" x14ac:dyDescent="0.25">
      <c r="A225" s="150">
        <v>213</v>
      </c>
      <c r="B225" s="151"/>
      <c r="C225" s="152"/>
      <c r="D225" s="153"/>
      <c r="E225" s="153"/>
      <c r="F225" s="423"/>
      <c r="G225" s="153"/>
      <c r="H225" s="153"/>
    </row>
    <row r="226" spans="1:8" ht="13.5" customHeight="1" x14ac:dyDescent="0.25">
      <c r="A226" s="150">
        <v>214</v>
      </c>
      <c r="B226" s="151"/>
      <c r="C226" s="152"/>
      <c r="D226" s="153"/>
      <c r="E226" s="153"/>
      <c r="F226" s="423"/>
      <c r="G226" s="153"/>
      <c r="H226" s="153"/>
    </row>
    <row r="227" spans="1:8" ht="13.5" customHeight="1" x14ac:dyDescent="0.25">
      <c r="A227" s="150">
        <v>215</v>
      </c>
      <c r="B227" s="151"/>
      <c r="C227" s="152"/>
      <c r="D227" s="153"/>
      <c r="E227" s="153"/>
      <c r="F227" s="423"/>
      <c r="G227" s="153"/>
      <c r="H227" s="153"/>
    </row>
    <row r="228" spans="1:8" ht="13.5" customHeight="1" x14ac:dyDescent="0.25">
      <c r="A228" s="150">
        <v>216</v>
      </c>
      <c r="B228" s="151"/>
      <c r="C228" s="152"/>
      <c r="D228" s="153"/>
      <c r="E228" s="153"/>
      <c r="F228" s="423"/>
      <c r="G228" s="153"/>
      <c r="H228" s="153"/>
    </row>
    <row r="229" spans="1:8" ht="13.5" customHeight="1" x14ac:dyDescent="0.25">
      <c r="A229" s="150">
        <v>217</v>
      </c>
      <c r="B229" s="151"/>
      <c r="C229" s="152"/>
      <c r="D229" s="153"/>
      <c r="E229" s="153"/>
      <c r="F229" s="423"/>
      <c r="G229" s="153"/>
      <c r="H229" s="153"/>
    </row>
    <row r="230" spans="1:8" ht="13.5" customHeight="1" x14ac:dyDescent="0.25">
      <c r="A230" s="150">
        <v>218</v>
      </c>
      <c r="B230" s="151"/>
      <c r="C230" s="152"/>
      <c r="D230" s="153"/>
      <c r="E230" s="153"/>
      <c r="F230" s="423"/>
      <c r="G230" s="153"/>
      <c r="H230" s="153"/>
    </row>
    <row r="231" spans="1:8" ht="13.5" customHeight="1" x14ac:dyDescent="0.25">
      <c r="A231" s="150">
        <v>219</v>
      </c>
      <c r="B231" s="151"/>
      <c r="C231" s="152"/>
      <c r="D231" s="153"/>
      <c r="E231" s="153"/>
      <c r="F231" s="423"/>
      <c r="G231" s="153"/>
      <c r="H231" s="153"/>
    </row>
    <row r="232" spans="1:8" ht="13.5" customHeight="1" x14ac:dyDescent="0.25">
      <c r="A232" s="150">
        <v>220</v>
      </c>
      <c r="B232" s="151"/>
      <c r="C232" s="152"/>
      <c r="D232" s="153"/>
      <c r="E232" s="153"/>
      <c r="F232" s="423"/>
      <c r="G232" s="153"/>
      <c r="H232" s="153"/>
    </row>
    <row r="233" spans="1:8" ht="13.5" customHeight="1" x14ac:dyDescent="0.25">
      <c r="A233" s="150">
        <v>221</v>
      </c>
      <c r="B233" s="151"/>
      <c r="C233" s="152"/>
      <c r="D233" s="153"/>
      <c r="E233" s="153"/>
      <c r="F233" s="423"/>
      <c r="G233" s="153"/>
      <c r="H233" s="153"/>
    </row>
    <row r="234" spans="1:8" ht="13.5" customHeight="1" x14ac:dyDescent="0.25">
      <c r="A234" s="150">
        <v>222</v>
      </c>
      <c r="B234" s="151"/>
      <c r="C234" s="152"/>
      <c r="D234" s="153"/>
      <c r="E234" s="153"/>
      <c r="F234" s="423"/>
      <c r="G234" s="153"/>
      <c r="H234" s="153"/>
    </row>
    <row r="235" spans="1:8" ht="13.5" customHeight="1" x14ac:dyDescent="0.25">
      <c r="A235" s="150">
        <v>223</v>
      </c>
      <c r="B235" s="151"/>
      <c r="C235" s="152"/>
      <c r="D235" s="153"/>
      <c r="E235" s="153"/>
      <c r="F235" s="423"/>
      <c r="G235" s="153"/>
      <c r="H235" s="153"/>
    </row>
    <row r="236" spans="1:8" ht="13.5" customHeight="1" x14ac:dyDescent="0.25">
      <c r="A236" s="150">
        <v>224</v>
      </c>
      <c r="B236" s="151"/>
      <c r="C236" s="152"/>
      <c r="D236" s="153"/>
      <c r="E236" s="153"/>
      <c r="F236" s="423"/>
      <c r="G236" s="153"/>
      <c r="H236" s="153"/>
    </row>
    <row r="237" spans="1:8" ht="13.5" customHeight="1" x14ac:dyDescent="0.25">
      <c r="A237" s="150">
        <v>225</v>
      </c>
      <c r="B237" s="151"/>
      <c r="C237" s="152"/>
      <c r="D237" s="153"/>
      <c r="E237" s="153"/>
      <c r="F237" s="423"/>
      <c r="G237" s="153"/>
      <c r="H237" s="153"/>
    </row>
    <row r="238" spans="1:8" ht="13.5" customHeight="1" x14ac:dyDescent="0.25">
      <c r="A238" s="150">
        <v>226</v>
      </c>
      <c r="B238" s="151"/>
      <c r="C238" s="152"/>
      <c r="D238" s="153"/>
      <c r="E238" s="153"/>
      <c r="F238" s="423"/>
      <c r="G238" s="153"/>
      <c r="H238" s="153"/>
    </row>
    <row r="239" spans="1:8" ht="13.5" customHeight="1" x14ac:dyDescent="0.25">
      <c r="A239" s="150">
        <v>227</v>
      </c>
      <c r="B239" s="151"/>
      <c r="C239" s="152"/>
      <c r="D239" s="153"/>
      <c r="E239" s="153"/>
      <c r="F239" s="423"/>
      <c r="G239" s="153"/>
      <c r="H239" s="153"/>
    </row>
    <row r="240" spans="1:8" ht="13.5" customHeight="1" x14ac:dyDescent="0.25">
      <c r="A240" s="150">
        <v>228</v>
      </c>
      <c r="B240" s="151"/>
      <c r="C240" s="152"/>
      <c r="D240" s="153"/>
      <c r="E240" s="153"/>
      <c r="F240" s="423"/>
      <c r="G240" s="153"/>
      <c r="H240" s="153"/>
    </row>
    <row r="241" spans="1:8" ht="13.5" customHeight="1" x14ac:dyDescent="0.25">
      <c r="A241" s="150">
        <v>229</v>
      </c>
      <c r="B241" s="151"/>
      <c r="C241" s="152"/>
      <c r="D241" s="153"/>
      <c r="E241" s="153"/>
      <c r="F241" s="423"/>
      <c r="G241" s="153"/>
      <c r="H241" s="153"/>
    </row>
    <row r="242" spans="1:8" ht="13.5" customHeight="1" x14ac:dyDescent="0.25">
      <c r="A242" s="150">
        <v>230</v>
      </c>
      <c r="B242" s="151"/>
      <c r="C242" s="152"/>
      <c r="D242" s="153"/>
      <c r="E242" s="153"/>
      <c r="F242" s="423"/>
      <c r="G242" s="153"/>
      <c r="H242" s="153"/>
    </row>
    <row r="243" spans="1:8" ht="13.5" customHeight="1" x14ac:dyDescent="0.25">
      <c r="A243" s="150">
        <v>231</v>
      </c>
      <c r="B243" s="151"/>
      <c r="C243" s="152"/>
      <c r="D243" s="153"/>
      <c r="E243" s="153"/>
      <c r="F243" s="423"/>
      <c r="G243" s="153"/>
      <c r="H243" s="153"/>
    </row>
    <row r="244" spans="1:8" ht="13.5" customHeight="1" x14ac:dyDescent="0.25">
      <c r="A244" s="150">
        <v>232</v>
      </c>
      <c r="B244" s="151"/>
      <c r="C244" s="152"/>
      <c r="D244" s="153"/>
      <c r="E244" s="153"/>
      <c r="F244" s="423"/>
      <c r="G244" s="153"/>
      <c r="H244" s="153"/>
    </row>
    <row r="245" spans="1:8" ht="13.5" customHeight="1" x14ac:dyDescent="0.25">
      <c r="A245" s="150">
        <v>233</v>
      </c>
      <c r="B245" s="151"/>
      <c r="C245" s="152"/>
      <c r="D245" s="153"/>
      <c r="E245" s="153"/>
      <c r="F245" s="423"/>
      <c r="G245" s="153"/>
      <c r="H245" s="153"/>
    </row>
    <row r="246" spans="1:8" ht="13.5" customHeight="1" x14ac:dyDescent="0.25">
      <c r="A246" s="150">
        <v>234</v>
      </c>
      <c r="B246" s="151"/>
      <c r="C246" s="152"/>
      <c r="D246" s="153"/>
      <c r="E246" s="153"/>
      <c r="F246" s="423"/>
      <c r="G246" s="153"/>
      <c r="H246" s="153"/>
    </row>
    <row r="247" spans="1:8" ht="13.5" customHeight="1" x14ac:dyDescent="0.25">
      <c r="A247" s="150">
        <v>235</v>
      </c>
      <c r="B247" s="151"/>
      <c r="C247" s="152"/>
      <c r="D247" s="153"/>
      <c r="E247" s="153"/>
      <c r="F247" s="423"/>
      <c r="G247" s="153"/>
      <c r="H247" s="153"/>
    </row>
    <row r="248" spans="1:8" ht="13.5" customHeight="1" x14ac:dyDescent="0.25">
      <c r="A248" s="150">
        <v>236</v>
      </c>
      <c r="B248" s="151"/>
      <c r="C248" s="152"/>
      <c r="D248" s="153"/>
      <c r="E248" s="153"/>
      <c r="F248" s="423"/>
      <c r="G248" s="153"/>
      <c r="H248" s="153"/>
    </row>
    <row r="249" spans="1:8" ht="13.5" customHeight="1" x14ac:dyDescent="0.25">
      <c r="A249" s="150">
        <v>237</v>
      </c>
      <c r="B249" s="151"/>
      <c r="C249" s="152"/>
      <c r="D249" s="153"/>
      <c r="E249" s="153"/>
      <c r="F249" s="423"/>
      <c r="G249" s="153"/>
      <c r="H249" s="153"/>
    </row>
    <row r="250" spans="1:8" ht="13.5" customHeight="1" x14ac:dyDescent="0.25">
      <c r="A250" s="150">
        <v>238</v>
      </c>
      <c r="B250" s="151"/>
      <c r="C250" s="152"/>
      <c r="D250" s="153"/>
      <c r="E250" s="153"/>
      <c r="F250" s="423"/>
      <c r="G250" s="153"/>
      <c r="H250" s="153"/>
    </row>
    <row r="251" spans="1:8" ht="13.5" customHeight="1" x14ac:dyDescent="0.25">
      <c r="A251" s="150">
        <v>239</v>
      </c>
      <c r="B251" s="151"/>
      <c r="C251" s="152"/>
      <c r="D251" s="153"/>
      <c r="E251" s="153"/>
      <c r="F251" s="423"/>
      <c r="G251" s="153"/>
      <c r="H251" s="153"/>
    </row>
    <row r="252" spans="1:8" ht="13.5" customHeight="1" x14ac:dyDescent="0.25">
      <c r="A252" s="150">
        <v>240</v>
      </c>
      <c r="B252" s="151"/>
      <c r="C252" s="152"/>
      <c r="D252" s="153"/>
      <c r="E252" s="153"/>
      <c r="F252" s="423"/>
      <c r="G252" s="153"/>
      <c r="H252" s="153"/>
    </row>
    <row r="253" spans="1:8" ht="13.5" customHeight="1" x14ac:dyDescent="0.25">
      <c r="A253" s="150">
        <v>241</v>
      </c>
      <c r="B253" s="151"/>
      <c r="C253" s="152"/>
      <c r="D253" s="153"/>
      <c r="E253" s="153"/>
      <c r="F253" s="423"/>
      <c r="G253" s="153"/>
      <c r="H253" s="153"/>
    </row>
    <row r="254" spans="1:8" ht="13.5" customHeight="1" x14ac:dyDescent="0.25">
      <c r="A254" s="150">
        <v>242</v>
      </c>
      <c r="B254" s="151"/>
      <c r="C254" s="152"/>
      <c r="D254" s="153"/>
      <c r="E254" s="153"/>
      <c r="F254" s="423"/>
      <c r="G254" s="153"/>
      <c r="H254" s="153"/>
    </row>
    <row r="255" spans="1:8" ht="13.5" customHeight="1" x14ac:dyDescent="0.25">
      <c r="A255" s="150">
        <v>243</v>
      </c>
      <c r="B255" s="151"/>
      <c r="C255" s="152"/>
      <c r="D255" s="153"/>
      <c r="E255" s="153"/>
      <c r="F255" s="423"/>
      <c r="G255" s="153"/>
      <c r="H255" s="153"/>
    </row>
    <row r="256" spans="1:8" ht="13.5" customHeight="1" x14ac:dyDescent="0.25">
      <c r="A256" s="150">
        <v>244</v>
      </c>
      <c r="B256" s="151"/>
      <c r="C256" s="152"/>
      <c r="D256" s="153"/>
      <c r="E256" s="153"/>
      <c r="F256" s="423"/>
      <c r="G256" s="153"/>
      <c r="H256" s="153"/>
    </row>
    <row r="257" spans="1:8" ht="13.5" customHeight="1" x14ac:dyDescent="0.25">
      <c r="A257" s="150">
        <v>245</v>
      </c>
      <c r="B257" s="151"/>
      <c r="C257" s="152"/>
      <c r="D257" s="153"/>
      <c r="E257" s="153"/>
      <c r="F257" s="423"/>
      <c r="G257" s="153"/>
      <c r="H257" s="153"/>
    </row>
    <row r="258" spans="1:8" ht="13.5" customHeight="1" x14ac:dyDescent="0.25">
      <c r="A258" s="150">
        <v>246</v>
      </c>
      <c r="B258" s="151"/>
      <c r="C258" s="152"/>
      <c r="D258" s="153"/>
      <c r="E258" s="153"/>
      <c r="F258" s="423"/>
      <c r="G258" s="153"/>
      <c r="H258" s="153"/>
    </row>
    <row r="259" spans="1:8" ht="13.5" customHeight="1" x14ac:dyDescent="0.25">
      <c r="A259" s="150">
        <v>247</v>
      </c>
      <c r="B259" s="151"/>
      <c r="C259" s="152"/>
      <c r="D259" s="153"/>
      <c r="E259" s="153"/>
      <c r="F259" s="423"/>
      <c r="G259" s="153"/>
      <c r="H259" s="153"/>
    </row>
    <row r="260" spans="1:8" ht="13.5" customHeight="1" x14ac:dyDescent="0.25">
      <c r="A260" s="150">
        <v>248</v>
      </c>
      <c r="B260" s="151"/>
      <c r="C260" s="152"/>
      <c r="D260" s="153"/>
      <c r="E260" s="153"/>
      <c r="F260" s="423"/>
      <c r="G260" s="153"/>
      <c r="H260" s="153"/>
    </row>
    <row r="261" spans="1:8" ht="13.5" customHeight="1" x14ac:dyDescent="0.25">
      <c r="A261" s="150">
        <v>249</v>
      </c>
      <c r="B261" s="151"/>
      <c r="C261" s="152"/>
      <c r="D261" s="153"/>
      <c r="E261" s="153"/>
      <c r="F261" s="423"/>
      <c r="G261" s="153"/>
      <c r="H261" s="153"/>
    </row>
    <row r="262" spans="1:8" ht="13.5" customHeight="1" x14ac:dyDescent="0.25">
      <c r="A262" s="150">
        <v>250</v>
      </c>
      <c r="B262" s="151"/>
      <c r="C262" s="152"/>
      <c r="D262" s="153"/>
      <c r="E262" s="153"/>
      <c r="F262" s="423"/>
      <c r="G262" s="153"/>
      <c r="H262" s="153"/>
    </row>
    <row r="263" spans="1:8" ht="13.5" customHeight="1" x14ac:dyDescent="0.25">
      <c r="A263" s="150">
        <v>251</v>
      </c>
      <c r="B263" s="151"/>
      <c r="C263" s="152"/>
      <c r="D263" s="153"/>
      <c r="E263" s="153"/>
      <c r="F263" s="423"/>
      <c r="G263" s="153"/>
      <c r="H263" s="153"/>
    </row>
    <row r="264" spans="1:8" ht="13.5" customHeight="1" x14ac:dyDescent="0.25">
      <c r="A264" s="150">
        <v>252</v>
      </c>
      <c r="B264" s="151"/>
      <c r="C264" s="152"/>
      <c r="D264" s="153"/>
      <c r="E264" s="153"/>
      <c r="F264" s="423"/>
      <c r="G264" s="153"/>
      <c r="H264" s="153"/>
    </row>
    <row r="265" spans="1:8" ht="13.5" customHeight="1" x14ac:dyDescent="0.25">
      <c r="A265" s="150">
        <v>253</v>
      </c>
      <c r="B265" s="151"/>
      <c r="C265" s="152"/>
      <c r="D265" s="153"/>
      <c r="E265" s="153"/>
      <c r="F265" s="423"/>
      <c r="G265" s="153"/>
      <c r="H265" s="153"/>
    </row>
    <row r="266" spans="1:8" ht="13.5" customHeight="1" x14ac:dyDescent="0.25">
      <c r="A266" s="150">
        <v>254</v>
      </c>
      <c r="B266" s="151"/>
      <c r="C266" s="152"/>
      <c r="D266" s="153"/>
      <c r="E266" s="153"/>
      <c r="F266" s="423"/>
      <c r="G266" s="153"/>
      <c r="H266" s="153"/>
    </row>
    <row r="267" spans="1:8" ht="13.5" customHeight="1" x14ac:dyDescent="0.25">
      <c r="A267" s="150">
        <v>255</v>
      </c>
      <c r="B267" s="151"/>
      <c r="C267" s="152"/>
      <c r="D267" s="153"/>
      <c r="E267" s="153"/>
      <c r="F267" s="423"/>
      <c r="G267" s="153"/>
      <c r="H267" s="153"/>
    </row>
    <row r="268" spans="1:8" ht="13.5" customHeight="1" x14ac:dyDescent="0.25">
      <c r="A268" s="150">
        <v>256</v>
      </c>
      <c r="B268" s="151"/>
      <c r="C268" s="152"/>
      <c r="D268" s="153"/>
      <c r="E268" s="153"/>
      <c r="F268" s="423"/>
      <c r="G268" s="153"/>
      <c r="H268" s="153"/>
    </row>
    <row r="269" spans="1:8" ht="13.5" customHeight="1" x14ac:dyDescent="0.25">
      <c r="A269" s="150">
        <v>257</v>
      </c>
      <c r="B269" s="151"/>
      <c r="C269" s="152"/>
      <c r="D269" s="153"/>
      <c r="E269" s="153"/>
      <c r="F269" s="423"/>
      <c r="G269" s="153"/>
      <c r="H269" s="153"/>
    </row>
    <row r="270" spans="1:8" ht="13.5" customHeight="1" x14ac:dyDescent="0.25">
      <c r="A270" s="150">
        <v>258</v>
      </c>
      <c r="B270" s="151"/>
      <c r="C270" s="152"/>
      <c r="D270" s="153"/>
      <c r="E270" s="153"/>
      <c r="F270" s="423"/>
      <c r="G270" s="153"/>
      <c r="H270" s="153"/>
    </row>
    <row r="271" spans="1:8" ht="13.5" customHeight="1" x14ac:dyDescent="0.25">
      <c r="A271" s="150">
        <v>259</v>
      </c>
      <c r="B271" s="151"/>
      <c r="C271" s="152"/>
      <c r="D271" s="153"/>
      <c r="E271" s="153"/>
      <c r="F271" s="423"/>
      <c r="G271" s="153"/>
      <c r="H271" s="153"/>
    </row>
    <row r="272" spans="1:8" ht="13.5" customHeight="1" x14ac:dyDescent="0.25">
      <c r="A272" s="150">
        <v>260</v>
      </c>
      <c r="B272" s="151"/>
      <c r="C272" s="152"/>
      <c r="D272" s="153"/>
      <c r="E272" s="153"/>
      <c r="F272" s="423"/>
      <c r="G272" s="153"/>
      <c r="H272" s="153"/>
    </row>
    <row r="273" spans="1:8" ht="13.5" customHeight="1" x14ac:dyDescent="0.25">
      <c r="A273" s="150">
        <v>261</v>
      </c>
      <c r="B273" s="151"/>
      <c r="C273" s="152"/>
      <c r="D273" s="153"/>
      <c r="E273" s="153"/>
      <c r="F273" s="423"/>
      <c r="G273" s="153"/>
      <c r="H273" s="153"/>
    </row>
    <row r="274" spans="1:8" ht="13.5" customHeight="1" x14ac:dyDescent="0.25">
      <c r="A274" s="150">
        <v>262</v>
      </c>
      <c r="B274" s="151"/>
      <c r="C274" s="152"/>
      <c r="D274" s="153"/>
      <c r="E274" s="153"/>
      <c r="F274" s="423"/>
      <c r="G274" s="153"/>
      <c r="H274" s="153"/>
    </row>
    <row r="275" spans="1:8" ht="13.5" customHeight="1" x14ac:dyDescent="0.25">
      <c r="A275" s="150">
        <v>263</v>
      </c>
      <c r="B275" s="151"/>
      <c r="C275" s="152"/>
      <c r="D275" s="153"/>
      <c r="E275" s="153"/>
      <c r="F275" s="423"/>
      <c r="G275" s="153"/>
      <c r="H275" s="153"/>
    </row>
    <row r="276" spans="1:8" ht="13.5" customHeight="1" x14ac:dyDescent="0.25">
      <c r="A276" s="150">
        <v>264</v>
      </c>
      <c r="B276" s="151"/>
      <c r="C276" s="152"/>
      <c r="D276" s="153"/>
      <c r="E276" s="153"/>
      <c r="F276" s="423"/>
      <c r="G276" s="153"/>
      <c r="H276" s="153"/>
    </row>
    <row r="277" spans="1:8" ht="13.5" customHeight="1" x14ac:dyDescent="0.25">
      <c r="A277" s="150">
        <v>265</v>
      </c>
      <c r="B277" s="151"/>
      <c r="C277" s="152"/>
      <c r="D277" s="153"/>
      <c r="E277" s="153"/>
      <c r="F277" s="423"/>
      <c r="G277" s="153"/>
      <c r="H277" s="153"/>
    </row>
    <row r="278" spans="1:8" ht="13.5" customHeight="1" x14ac:dyDescent="0.25">
      <c r="A278" s="150">
        <v>266</v>
      </c>
      <c r="B278" s="151"/>
      <c r="C278" s="152"/>
      <c r="D278" s="153"/>
      <c r="E278" s="153"/>
      <c r="F278" s="423"/>
      <c r="G278" s="153"/>
      <c r="H278" s="153"/>
    </row>
    <row r="279" spans="1:8" ht="13.5" customHeight="1" x14ac:dyDescent="0.25">
      <c r="A279" s="150">
        <v>267</v>
      </c>
      <c r="B279" s="151"/>
      <c r="C279" s="152"/>
      <c r="D279" s="153"/>
      <c r="E279" s="153"/>
      <c r="F279" s="423"/>
      <c r="G279" s="153"/>
      <c r="H279" s="153"/>
    </row>
    <row r="280" spans="1:8" ht="13.5" customHeight="1" x14ac:dyDescent="0.25">
      <c r="A280" s="150">
        <v>268</v>
      </c>
      <c r="B280" s="151"/>
      <c r="C280" s="152"/>
      <c r="D280" s="153"/>
      <c r="E280" s="153"/>
      <c r="F280" s="423"/>
      <c r="G280" s="153"/>
      <c r="H280" s="153"/>
    </row>
    <row r="281" spans="1:8" ht="13.5" customHeight="1" x14ac:dyDescent="0.25">
      <c r="A281" s="150">
        <v>269</v>
      </c>
      <c r="B281" s="151"/>
      <c r="C281" s="152"/>
      <c r="D281" s="153"/>
      <c r="E281" s="153"/>
      <c r="F281" s="423"/>
      <c r="G281" s="153"/>
      <c r="H281" s="153"/>
    </row>
    <row r="282" spans="1:8" ht="13.5" customHeight="1" x14ac:dyDescent="0.25">
      <c r="A282" s="150">
        <v>270</v>
      </c>
      <c r="B282" s="151"/>
      <c r="C282" s="152"/>
      <c r="D282" s="153"/>
      <c r="E282" s="153"/>
      <c r="F282" s="423"/>
      <c r="G282" s="153"/>
      <c r="H282" s="153"/>
    </row>
    <row r="283" spans="1:8" ht="13.5" customHeight="1" x14ac:dyDescent="0.25">
      <c r="A283" s="150">
        <v>271</v>
      </c>
      <c r="B283" s="151"/>
      <c r="C283" s="152"/>
      <c r="D283" s="153"/>
      <c r="E283" s="153"/>
      <c r="F283" s="423"/>
      <c r="G283" s="153"/>
      <c r="H283" s="153"/>
    </row>
    <row r="284" spans="1:8" ht="13.5" customHeight="1" x14ac:dyDescent="0.25">
      <c r="A284" s="150">
        <v>272</v>
      </c>
      <c r="B284" s="151"/>
      <c r="C284" s="152"/>
      <c r="D284" s="153"/>
      <c r="E284" s="153"/>
      <c r="F284" s="423"/>
      <c r="G284" s="153"/>
      <c r="H284" s="153"/>
    </row>
    <row r="285" spans="1:8" ht="13.5" customHeight="1" x14ac:dyDescent="0.25">
      <c r="A285" s="150">
        <v>273</v>
      </c>
      <c r="B285" s="151"/>
      <c r="C285" s="152"/>
      <c r="D285" s="153"/>
      <c r="E285" s="153"/>
      <c r="F285" s="423"/>
      <c r="G285" s="153"/>
      <c r="H285" s="153"/>
    </row>
    <row r="286" spans="1:8" ht="13.5" customHeight="1" x14ac:dyDescent="0.25">
      <c r="A286" s="150">
        <v>274</v>
      </c>
      <c r="B286" s="151"/>
      <c r="C286" s="152"/>
      <c r="D286" s="153"/>
      <c r="E286" s="153"/>
      <c r="F286" s="423"/>
      <c r="G286" s="153"/>
      <c r="H286" s="153"/>
    </row>
    <row r="287" spans="1:8" ht="13.5" customHeight="1" x14ac:dyDescent="0.25">
      <c r="A287" s="150">
        <v>275</v>
      </c>
      <c r="B287" s="151"/>
      <c r="C287" s="152"/>
      <c r="D287" s="153"/>
      <c r="E287" s="153"/>
      <c r="F287" s="423"/>
      <c r="G287" s="153"/>
      <c r="H287" s="153"/>
    </row>
    <row r="288" spans="1:8" ht="13.5" customHeight="1" x14ac:dyDescent="0.25">
      <c r="A288" s="150">
        <v>276</v>
      </c>
      <c r="B288" s="151"/>
      <c r="C288" s="152"/>
      <c r="D288" s="153"/>
      <c r="E288" s="153"/>
      <c r="F288" s="423"/>
      <c r="G288" s="153"/>
      <c r="H288" s="153"/>
    </row>
    <row r="289" spans="1:8" ht="13.5" customHeight="1" x14ac:dyDescent="0.25">
      <c r="A289" s="150">
        <v>277</v>
      </c>
      <c r="B289" s="151"/>
      <c r="C289" s="152"/>
      <c r="D289" s="153"/>
      <c r="E289" s="153"/>
      <c r="F289" s="423"/>
      <c r="G289" s="153"/>
      <c r="H289" s="153"/>
    </row>
    <row r="290" spans="1:8" ht="13.5" customHeight="1" x14ac:dyDescent="0.25">
      <c r="A290" s="150">
        <v>278</v>
      </c>
      <c r="B290" s="151"/>
      <c r="C290" s="152"/>
      <c r="D290" s="153"/>
      <c r="E290" s="153"/>
      <c r="F290" s="423"/>
      <c r="G290" s="153"/>
      <c r="H290" s="153"/>
    </row>
    <row r="291" spans="1:8" ht="13.5" customHeight="1" x14ac:dyDescent="0.25">
      <c r="A291" s="150">
        <v>279</v>
      </c>
      <c r="B291" s="151"/>
      <c r="C291" s="152"/>
      <c r="D291" s="153"/>
      <c r="E291" s="153"/>
      <c r="F291" s="423"/>
      <c r="G291" s="153"/>
      <c r="H291" s="153"/>
    </row>
    <row r="292" spans="1:8" ht="13.5" customHeight="1" x14ac:dyDescent="0.25">
      <c r="A292" s="150">
        <v>280</v>
      </c>
      <c r="B292" s="151"/>
      <c r="C292" s="152"/>
      <c r="D292" s="153"/>
      <c r="E292" s="153"/>
      <c r="F292" s="423"/>
      <c r="G292" s="153"/>
      <c r="H292" s="153"/>
    </row>
    <row r="293" spans="1:8" ht="13.5" customHeight="1" x14ac:dyDescent="0.25">
      <c r="A293" s="150">
        <v>281</v>
      </c>
      <c r="B293" s="151"/>
      <c r="C293" s="152"/>
      <c r="D293" s="153"/>
      <c r="E293" s="153"/>
      <c r="F293" s="423"/>
      <c r="G293" s="153"/>
      <c r="H293" s="153"/>
    </row>
    <row r="294" spans="1:8" ht="13.5" customHeight="1" x14ac:dyDescent="0.25">
      <c r="A294" s="150">
        <v>282</v>
      </c>
      <c r="B294" s="151"/>
      <c r="C294" s="152"/>
      <c r="D294" s="153"/>
      <c r="E294" s="153"/>
      <c r="F294" s="423"/>
      <c r="G294" s="153"/>
      <c r="H294" s="153"/>
    </row>
    <row r="295" spans="1:8" ht="13.5" customHeight="1" x14ac:dyDescent="0.25">
      <c r="A295" s="150">
        <v>283</v>
      </c>
      <c r="B295" s="151"/>
      <c r="C295" s="152"/>
      <c r="D295" s="153"/>
      <c r="E295" s="153"/>
      <c r="F295" s="423"/>
      <c r="G295" s="153"/>
      <c r="H295" s="153"/>
    </row>
    <row r="296" spans="1:8" ht="13.5" customHeight="1" x14ac:dyDescent="0.25">
      <c r="A296" s="150">
        <v>284</v>
      </c>
      <c r="B296" s="151"/>
      <c r="C296" s="152"/>
      <c r="D296" s="153"/>
      <c r="E296" s="153"/>
      <c r="F296" s="423"/>
      <c r="G296" s="153"/>
      <c r="H296" s="153"/>
    </row>
    <row r="297" spans="1:8" ht="13.5" customHeight="1" x14ac:dyDescent="0.25">
      <c r="A297" s="150">
        <v>285</v>
      </c>
      <c r="B297" s="151"/>
      <c r="C297" s="152"/>
      <c r="D297" s="153"/>
      <c r="E297" s="153"/>
      <c r="F297" s="423"/>
      <c r="G297" s="153"/>
      <c r="H297" s="153"/>
    </row>
    <row r="298" spans="1:8" ht="13.5" customHeight="1" x14ac:dyDescent="0.25">
      <c r="A298" s="150">
        <v>286</v>
      </c>
      <c r="B298" s="151"/>
      <c r="C298" s="152"/>
      <c r="D298" s="153"/>
      <c r="E298" s="153"/>
      <c r="F298" s="423"/>
      <c r="G298" s="153"/>
      <c r="H298" s="153"/>
    </row>
    <row r="299" spans="1:8" ht="13.5" customHeight="1" x14ac:dyDescent="0.25">
      <c r="A299" s="150">
        <v>287</v>
      </c>
      <c r="B299" s="151"/>
      <c r="C299" s="152"/>
      <c r="D299" s="153"/>
      <c r="E299" s="153"/>
      <c r="F299" s="423"/>
      <c r="G299" s="153"/>
      <c r="H299" s="153"/>
    </row>
    <row r="300" spans="1:8" ht="13.5" customHeight="1" x14ac:dyDescent="0.25">
      <c r="A300" s="150">
        <v>288</v>
      </c>
      <c r="B300" s="151"/>
      <c r="C300" s="152"/>
      <c r="D300" s="153"/>
      <c r="E300" s="153"/>
      <c r="F300" s="423"/>
      <c r="G300" s="153"/>
      <c r="H300" s="153"/>
    </row>
    <row r="301" spans="1:8" ht="13.5" customHeight="1" x14ac:dyDescent="0.25">
      <c r="A301" s="150">
        <v>289</v>
      </c>
      <c r="B301" s="151"/>
      <c r="C301" s="152"/>
      <c r="D301" s="153"/>
      <c r="E301" s="153"/>
      <c r="F301" s="423"/>
      <c r="G301" s="153"/>
      <c r="H301" s="153"/>
    </row>
    <row r="302" spans="1:8" ht="13.5" customHeight="1" x14ac:dyDescent="0.25">
      <c r="A302" s="150">
        <v>290</v>
      </c>
      <c r="B302" s="151"/>
      <c r="C302" s="152"/>
      <c r="D302" s="153"/>
      <c r="E302" s="153"/>
      <c r="F302" s="423"/>
      <c r="G302" s="153"/>
      <c r="H302" s="153"/>
    </row>
    <row r="303" spans="1:8" ht="13.5" customHeight="1" x14ac:dyDescent="0.25">
      <c r="A303" s="150">
        <v>291</v>
      </c>
      <c r="B303" s="151"/>
      <c r="C303" s="152"/>
      <c r="D303" s="153"/>
      <c r="E303" s="153"/>
      <c r="F303" s="423"/>
      <c r="G303" s="153"/>
      <c r="H303" s="153"/>
    </row>
    <row r="304" spans="1:8" ht="13.5" customHeight="1" x14ac:dyDescent="0.25">
      <c r="A304" s="150">
        <v>292</v>
      </c>
      <c r="B304" s="151"/>
      <c r="C304" s="152"/>
      <c r="D304" s="153"/>
      <c r="E304" s="153"/>
      <c r="F304" s="423"/>
      <c r="G304" s="153"/>
      <c r="H304" s="153"/>
    </row>
    <row r="305" spans="1:8" ht="13.5" customHeight="1" x14ac:dyDescent="0.25">
      <c r="A305" s="150">
        <v>293</v>
      </c>
      <c r="B305" s="151"/>
      <c r="C305" s="152"/>
      <c r="D305" s="153"/>
      <c r="E305" s="153"/>
      <c r="F305" s="423"/>
      <c r="G305" s="153"/>
      <c r="H305" s="153"/>
    </row>
    <row r="306" spans="1:8" ht="13.5" customHeight="1" x14ac:dyDescent="0.25">
      <c r="A306" s="150">
        <v>294</v>
      </c>
      <c r="B306" s="151"/>
      <c r="C306" s="152"/>
      <c r="D306" s="153"/>
      <c r="E306" s="153"/>
      <c r="F306" s="423"/>
      <c r="G306" s="153"/>
      <c r="H306" s="153"/>
    </row>
    <row r="307" spans="1:8" ht="13.5" customHeight="1" x14ac:dyDescent="0.25">
      <c r="A307" s="150">
        <v>295</v>
      </c>
      <c r="B307" s="151"/>
      <c r="C307" s="152"/>
      <c r="D307" s="153"/>
      <c r="E307" s="153"/>
      <c r="F307" s="423"/>
      <c r="G307" s="153"/>
      <c r="H307" s="153"/>
    </row>
    <row r="308" spans="1:8" ht="13.5" customHeight="1" x14ac:dyDescent="0.25">
      <c r="A308" s="150">
        <v>296</v>
      </c>
      <c r="B308" s="151"/>
      <c r="C308" s="152"/>
      <c r="D308" s="153"/>
      <c r="E308" s="153"/>
      <c r="F308" s="423"/>
      <c r="G308" s="153"/>
      <c r="H308" s="153"/>
    </row>
    <row r="309" spans="1:8" ht="13.5" customHeight="1" x14ac:dyDescent="0.25">
      <c r="A309" s="150">
        <v>297</v>
      </c>
      <c r="B309" s="151"/>
      <c r="C309" s="152"/>
      <c r="D309" s="153"/>
      <c r="E309" s="153"/>
      <c r="F309" s="423"/>
      <c r="G309" s="153"/>
      <c r="H309" s="153"/>
    </row>
    <row r="310" spans="1:8" ht="13.5" customHeight="1" x14ac:dyDescent="0.25">
      <c r="A310" s="150">
        <v>298</v>
      </c>
      <c r="B310" s="151"/>
      <c r="C310" s="152"/>
      <c r="D310" s="153"/>
      <c r="E310" s="153"/>
      <c r="F310" s="423"/>
      <c r="G310" s="153"/>
      <c r="H310" s="153"/>
    </row>
    <row r="311" spans="1:8" ht="13.5" customHeight="1" x14ac:dyDescent="0.25">
      <c r="A311" s="150">
        <v>299</v>
      </c>
      <c r="B311" s="151"/>
      <c r="C311" s="152"/>
      <c r="D311" s="153"/>
      <c r="E311" s="153"/>
      <c r="F311" s="423"/>
      <c r="G311" s="153"/>
      <c r="H311" s="153"/>
    </row>
    <row r="312" spans="1:8" ht="13.5" customHeight="1" x14ac:dyDescent="0.25">
      <c r="A312" s="150">
        <v>300</v>
      </c>
      <c r="B312" s="151"/>
      <c r="C312" s="152"/>
      <c r="D312" s="153"/>
      <c r="E312" s="153"/>
      <c r="F312" s="423"/>
      <c r="G312" s="153"/>
      <c r="H312" s="153"/>
    </row>
    <row r="313" spans="1:8" ht="13.5" customHeight="1" x14ac:dyDescent="0.25">
      <c r="A313" s="150">
        <v>301</v>
      </c>
      <c r="B313" s="151"/>
      <c r="C313" s="152"/>
      <c r="D313" s="153"/>
      <c r="E313" s="153"/>
      <c r="F313" s="423"/>
      <c r="G313" s="153"/>
      <c r="H313" s="153"/>
    </row>
  </sheetData>
  <sheetProtection selectLockedCells="1"/>
  <mergeCells count="6">
    <mergeCell ref="A1:H1"/>
    <mergeCell ref="E4:F4"/>
    <mergeCell ref="G4:H11"/>
    <mergeCell ref="A9:B9"/>
    <mergeCell ref="A4:D5"/>
    <mergeCell ref="A6:D8"/>
  </mergeCells>
  <conditionalFormatting sqref="D13:D313">
    <cfRule type="expression" dxfId="192" priority="3">
      <formula>AND($D13="",$E13&lt;&gt;"")</formula>
    </cfRule>
  </conditionalFormatting>
  <printOptions horizontalCentered="1"/>
  <pageMargins left="0.25670289899999998" right="0.25" top="0.27391304347826101" bottom="0.75" header="0.3" footer="0.3"/>
  <pageSetup scale="71" fitToHeight="0" orientation="portrait" r:id="rId1"/>
  <headerFooter alignWithMargins="0">
    <oddFooter>&amp;R&amp;P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D9088FC8-E20C-4692-9172-1E8BD7411583}">
            <xm:f>Gen!$E$47='Data Validation'!$I$5</xm:f>
            <x14:dxf>
              <font>
                <color theme="0" tint="-4.9989318521683403E-2"/>
              </font>
              <fill>
                <patternFill>
                  <bgColor theme="0" tint="-4.9989318521683403E-2"/>
                </patternFill>
              </fill>
              <border>
                <left/>
                <right/>
                <top/>
                <bottom/>
                <vertical/>
                <horizontal/>
              </border>
            </x14:dxf>
          </x14:cfRule>
          <xm:sqref>A4:H313</xm:sqref>
        </x14:conditionalFormatting>
        <x14:conditionalFormatting xmlns:xm="http://schemas.microsoft.com/office/excel/2006/main">
          <x14:cfRule type="expression" priority="1" id="{3AED22B8-0427-4FFB-B071-C13FDACAC0EB}">
            <xm:f>Gen!$E$47='Data Validation'!$I$5</xm:f>
            <x14:dxf>
              <font>
                <color theme="1"/>
              </font>
            </x14:dxf>
          </x14:cfRule>
          <xm:sqref>A3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FD8FBB08-4BE5-4D56-A2E6-9470A89845AF}">
          <x14:formula1>
            <xm:f>'Data Validation'!$C$12:$C$15</xm:f>
          </x14:formula1>
          <xm:sqref>D13:D313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pageSetUpPr fitToPage="1"/>
  </sheetPr>
  <dimension ref="A1:I50"/>
  <sheetViews>
    <sheetView showGridLines="0" showRuler="0" zoomScaleNormal="100" workbookViewId="0">
      <pane ySplit="2" topLeftCell="A3" activePane="bottomLeft" state="frozen"/>
      <selection activeCell="I26" sqref="I26"/>
      <selection pane="bottomLeft" activeCell="G32" sqref="G32"/>
    </sheetView>
  </sheetViews>
  <sheetFormatPr defaultColWidth="9.1796875" defaultRowHeight="12.5" x14ac:dyDescent="0.25"/>
  <cols>
    <col min="1" max="1" width="3.1796875" customWidth="1"/>
    <col min="2" max="2" width="2.54296875" bestFit="1" customWidth="1"/>
    <col min="3" max="3" width="3.1796875" customWidth="1"/>
    <col min="4" max="4" width="25.26953125" customWidth="1"/>
    <col min="5" max="5" width="15.26953125" customWidth="1"/>
    <col min="6" max="6" width="16.453125" customWidth="1"/>
    <col min="7" max="7" width="26" customWidth="1"/>
    <col min="8" max="8" width="75.7265625" customWidth="1"/>
    <col min="9" max="9" width="3.1796875" customWidth="1"/>
  </cols>
  <sheetData>
    <row r="1" spans="1:9" ht="40.15" customHeight="1" x14ac:dyDescent="0.25">
      <c r="A1" s="651" t="s">
        <v>465</v>
      </c>
      <c r="B1" s="651"/>
      <c r="C1" s="651"/>
      <c r="D1" s="651"/>
      <c r="E1" s="651"/>
      <c r="F1" s="651"/>
      <c r="G1" s="651"/>
      <c r="H1" s="156" t="s">
        <v>460</v>
      </c>
    </row>
    <row r="2" spans="1:9" s="528" customFormat="1" ht="20" x14ac:dyDescent="0.4">
      <c r="A2" s="528" t="s">
        <v>573</v>
      </c>
      <c r="E2" s="533">
        <f>Gen!E11</f>
        <v>0</v>
      </c>
    </row>
    <row r="3" spans="1:9" s="528" customFormat="1" ht="20" x14ac:dyDescent="0.4">
      <c r="A3" s="420" t="s">
        <v>563</v>
      </c>
      <c r="E3" s="533"/>
    </row>
    <row r="4" spans="1:9" s="20" customFormat="1" ht="15.5" x14ac:dyDescent="0.35">
      <c r="A4" s="237"/>
      <c r="B4" s="764" t="s">
        <v>422</v>
      </c>
      <c r="C4" s="765"/>
      <c r="D4" s="765"/>
      <c r="E4" s="765"/>
      <c r="F4" s="765"/>
      <c r="G4" s="766"/>
      <c r="H4" s="203"/>
      <c r="I4" s="204"/>
    </row>
    <row r="5" spans="1:9" s="20" customFormat="1" ht="15.5" x14ac:dyDescent="0.35">
      <c r="A5" s="193"/>
      <c r="B5" s="190"/>
      <c r="C5" s="182"/>
      <c r="D5" s="182"/>
      <c r="E5" s="182"/>
      <c r="F5" s="182"/>
      <c r="G5" s="182"/>
      <c r="H5" s="182"/>
      <c r="I5" s="187"/>
    </row>
    <row r="6" spans="1:9" ht="15.5" x14ac:dyDescent="0.35">
      <c r="A6" s="184" t="s">
        <v>145</v>
      </c>
      <c r="B6" s="179"/>
      <c r="C6" s="179"/>
      <c r="D6" s="179"/>
      <c r="E6" s="179"/>
      <c r="F6" s="179"/>
      <c r="G6" s="190" t="s">
        <v>71</v>
      </c>
      <c r="H6" s="179"/>
      <c r="I6" s="180"/>
    </row>
    <row r="7" spans="1:9" ht="14.25" customHeight="1" x14ac:dyDescent="0.35">
      <c r="A7" s="184"/>
      <c r="B7" s="36" t="s">
        <v>9</v>
      </c>
      <c r="C7" s="72" t="s">
        <v>146</v>
      </c>
      <c r="D7" s="73"/>
      <c r="E7" s="73"/>
      <c r="F7" s="73"/>
      <c r="G7" s="94" t="s">
        <v>330</v>
      </c>
      <c r="H7" s="183"/>
      <c r="I7" s="180"/>
    </row>
    <row r="8" spans="1:9" ht="14.25" customHeight="1" x14ac:dyDescent="0.25">
      <c r="A8" s="178"/>
      <c r="B8" s="37" t="s">
        <v>10</v>
      </c>
      <c r="C8" s="3" t="s">
        <v>147</v>
      </c>
      <c r="G8" s="54"/>
      <c r="H8" s="183"/>
      <c r="I8" s="180"/>
    </row>
    <row r="9" spans="1:9" ht="14.25" customHeight="1" x14ac:dyDescent="0.25">
      <c r="A9" s="178"/>
      <c r="B9" s="37" t="s">
        <v>11</v>
      </c>
      <c r="C9" s="3" t="s">
        <v>148</v>
      </c>
      <c r="G9" s="55"/>
      <c r="H9" s="179"/>
      <c r="I9" s="180"/>
    </row>
    <row r="10" spans="1:9" ht="14.25" customHeight="1" x14ac:dyDescent="0.25">
      <c r="A10" s="178"/>
      <c r="B10" s="37" t="s">
        <v>12</v>
      </c>
      <c r="C10" s="3" t="s">
        <v>149</v>
      </c>
      <c r="G10" s="55"/>
      <c r="H10" s="179"/>
      <c r="I10" s="180"/>
    </row>
    <row r="11" spans="1:9" ht="14.25" customHeight="1" x14ac:dyDescent="0.25">
      <c r="A11" s="178"/>
      <c r="B11" s="37" t="s">
        <v>14</v>
      </c>
      <c r="C11" s="3" t="s">
        <v>150</v>
      </c>
      <c r="G11" s="55"/>
      <c r="H11" s="179"/>
      <c r="I11" s="180"/>
    </row>
    <row r="12" spans="1:9" ht="14.25" customHeight="1" x14ac:dyDescent="0.25">
      <c r="A12" s="178"/>
      <c r="B12" s="37" t="s">
        <v>16</v>
      </c>
      <c r="C12" s="3" t="s">
        <v>534</v>
      </c>
      <c r="G12" s="162"/>
      <c r="H12" s="179"/>
      <c r="I12" s="180"/>
    </row>
    <row r="13" spans="1:9" ht="14.25" customHeight="1" x14ac:dyDescent="0.25">
      <c r="A13" s="178"/>
      <c r="B13" s="38" t="s">
        <v>17</v>
      </c>
      <c r="C13" s="95" t="s">
        <v>526</v>
      </c>
      <c r="D13" s="74"/>
      <c r="E13" s="74"/>
      <c r="F13" s="74"/>
      <c r="G13" s="406">
        <f>Gen!K47</f>
        <v>0</v>
      </c>
      <c r="H13" s="183"/>
      <c r="I13" s="180"/>
    </row>
    <row r="14" spans="1:9" ht="14.25" customHeight="1" x14ac:dyDescent="0.25">
      <c r="A14" s="178"/>
      <c r="B14" s="179"/>
      <c r="C14" s="179"/>
      <c r="D14" s="183"/>
      <c r="E14" s="179"/>
      <c r="F14" s="179"/>
      <c r="G14" s="238"/>
      <c r="H14" s="179"/>
      <c r="I14" s="180"/>
    </row>
    <row r="15" spans="1:9" ht="15.5" x14ac:dyDescent="0.35">
      <c r="A15" s="184" t="s">
        <v>34</v>
      </c>
      <c r="B15" s="239"/>
      <c r="C15" s="239"/>
      <c r="D15" s="239"/>
      <c r="E15" s="179"/>
      <c r="F15" s="179"/>
      <c r="G15" s="240"/>
      <c r="H15" s="179"/>
      <c r="I15" s="180"/>
    </row>
    <row r="16" spans="1:9" ht="14.25" customHeight="1" x14ac:dyDescent="0.25">
      <c r="A16" s="178"/>
      <c r="B16" s="36" t="s">
        <v>9</v>
      </c>
      <c r="C16" s="72" t="s">
        <v>527</v>
      </c>
      <c r="D16" s="73"/>
      <c r="E16" s="73"/>
      <c r="F16" s="73"/>
      <c r="G16" s="407">
        <f>Gen!K48</f>
        <v>0</v>
      </c>
      <c r="H16" s="183"/>
      <c r="I16" s="180"/>
    </row>
    <row r="17" spans="1:9" ht="14.25" customHeight="1" x14ac:dyDescent="0.25">
      <c r="A17" s="178"/>
      <c r="B17" s="38" t="s">
        <v>10</v>
      </c>
      <c r="C17" s="95" t="s">
        <v>528</v>
      </c>
      <c r="D17" s="74"/>
      <c r="E17" s="74"/>
      <c r="F17" s="74"/>
      <c r="G17" s="407">
        <f>Gen!K48</f>
        <v>0</v>
      </c>
      <c r="H17" s="179"/>
      <c r="I17" s="180"/>
    </row>
    <row r="18" spans="1:9" ht="14.25" customHeight="1" x14ac:dyDescent="0.25">
      <c r="A18" s="178"/>
      <c r="B18" s="179"/>
      <c r="C18" s="179"/>
      <c r="D18" s="183"/>
      <c r="E18" s="179"/>
      <c r="F18" s="179"/>
      <c r="G18" s="238"/>
      <c r="H18" s="179"/>
      <c r="I18" s="180"/>
    </row>
    <row r="19" spans="1:9" ht="15.5" x14ac:dyDescent="0.35">
      <c r="A19" s="184" t="s">
        <v>151</v>
      </c>
      <c r="B19" s="179"/>
      <c r="C19" s="179"/>
      <c r="D19" s="179"/>
      <c r="E19" s="179"/>
      <c r="F19" s="179"/>
      <c r="G19" s="241"/>
      <c r="H19" s="179"/>
      <c r="I19" s="180"/>
    </row>
    <row r="20" spans="1:9" ht="14.25" customHeight="1" x14ac:dyDescent="0.25">
      <c r="A20" s="178"/>
      <c r="B20" s="96" t="s">
        <v>9</v>
      </c>
      <c r="C20" s="72" t="s">
        <v>152</v>
      </c>
      <c r="D20" s="73"/>
      <c r="E20" s="72"/>
      <c r="F20" s="73"/>
      <c r="G20" s="6">
        <v>50000</v>
      </c>
      <c r="H20" s="179"/>
      <c r="I20" s="180"/>
    </row>
    <row r="21" spans="1:9" ht="14.25" customHeight="1" x14ac:dyDescent="0.25">
      <c r="A21" s="178"/>
      <c r="B21" s="97" t="s">
        <v>10</v>
      </c>
      <c r="C21" s="95" t="s">
        <v>153</v>
      </c>
      <c r="D21" s="74"/>
      <c r="E21" s="95"/>
      <c r="F21" s="74"/>
      <c r="G21" s="98">
        <v>1000</v>
      </c>
      <c r="H21" s="179"/>
      <c r="I21" s="180"/>
    </row>
    <row r="22" spans="1:9" ht="14.25" customHeight="1" x14ac:dyDescent="0.25">
      <c r="A22" s="178"/>
      <c r="B22" s="179"/>
      <c r="C22" s="179"/>
      <c r="D22" s="179"/>
      <c r="E22" s="179"/>
      <c r="F22" s="179"/>
      <c r="G22" s="179"/>
      <c r="H22" s="179"/>
      <c r="I22" s="180"/>
    </row>
    <row r="23" spans="1:9" ht="15.5" x14ac:dyDescent="0.35">
      <c r="A23" s="184" t="s">
        <v>87</v>
      </c>
      <c r="B23" s="179"/>
      <c r="C23" s="179"/>
      <c r="D23" s="179"/>
      <c r="E23" s="181"/>
      <c r="F23" s="181"/>
      <c r="G23" s="179"/>
      <c r="H23" s="179"/>
      <c r="I23" s="180"/>
    </row>
    <row r="24" spans="1:9" ht="14.25" customHeight="1" x14ac:dyDescent="0.25">
      <c r="A24" s="178"/>
      <c r="B24" s="36" t="s">
        <v>9</v>
      </c>
      <c r="C24" s="72" t="s">
        <v>154</v>
      </c>
      <c r="D24" s="99"/>
      <c r="E24" s="79"/>
      <c r="F24" s="79"/>
      <c r="G24" s="50"/>
      <c r="H24" s="242"/>
      <c r="I24" s="180"/>
    </row>
    <row r="25" spans="1:9" ht="14.25" customHeight="1" x14ac:dyDescent="0.25">
      <c r="A25" s="178"/>
      <c r="B25" s="36" t="s">
        <v>10</v>
      </c>
      <c r="C25" s="72" t="s">
        <v>155</v>
      </c>
      <c r="D25" s="73"/>
      <c r="E25" s="72"/>
      <c r="F25" s="100"/>
      <c r="G25" s="50"/>
      <c r="H25" s="242"/>
      <c r="I25" s="180"/>
    </row>
    <row r="26" spans="1:9" ht="14.25" customHeight="1" x14ac:dyDescent="0.25">
      <c r="A26" s="178"/>
      <c r="B26" s="37" t="s">
        <v>11</v>
      </c>
      <c r="C26" s="3" t="s">
        <v>156</v>
      </c>
      <c r="E26" s="3"/>
      <c r="F26" s="101"/>
      <c r="G26" s="50"/>
      <c r="H26" s="242"/>
      <c r="I26" s="180"/>
    </row>
    <row r="27" spans="1:9" ht="14.25" customHeight="1" x14ac:dyDescent="0.25">
      <c r="A27" s="178"/>
      <c r="B27" s="38" t="s">
        <v>12</v>
      </c>
      <c r="C27" s="95" t="s">
        <v>157</v>
      </c>
      <c r="D27" s="74"/>
      <c r="E27" s="95"/>
      <c r="F27" s="102"/>
      <c r="G27" s="50"/>
      <c r="H27" s="242"/>
      <c r="I27" s="180"/>
    </row>
    <row r="28" spans="1:9" ht="14.25" customHeight="1" x14ac:dyDescent="0.25">
      <c r="A28" s="178"/>
      <c r="B28" s="37" t="s">
        <v>14</v>
      </c>
      <c r="C28" s="3" t="s">
        <v>466</v>
      </c>
      <c r="E28" s="3"/>
      <c r="F28" s="101"/>
      <c r="G28" s="50"/>
      <c r="H28" s="232"/>
      <c r="I28" s="180"/>
    </row>
    <row r="29" spans="1:9" ht="14.25" customHeight="1" x14ac:dyDescent="0.25">
      <c r="A29" s="178"/>
      <c r="B29" s="103" t="s">
        <v>16</v>
      </c>
      <c r="C29" s="767" t="s">
        <v>158</v>
      </c>
      <c r="D29" s="767"/>
      <c r="E29" s="767"/>
      <c r="F29" s="768"/>
      <c r="G29" s="50"/>
      <c r="H29" s="242"/>
      <c r="I29" s="180"/>
    </row>
    <row r="30" spans="1:9" ht="14.25" customHeight="1" x14ac:dyDescent="0.3">
      <c r="A30" s="178"/>
      <c r="B30" s="103"/>
      <c r="C30" s="767" t="s">
        <v>381</v>
      </c>
      <c r="D30" s="767"/>
      <c r="E30" s="767"/>
      <c r="F30" s="768"/>
      <c r="G30" s="159"/>
      <c r="H30" s="179"/>
      <c r="I30" s="180"/>
    </row>
    <row r="31" spans="1:9" ht="14.25" customHeight="1" x14ac:dyDescent="0.25">
      <c r="A31" s="178"/>
      <c r="B31" s="103" t="s">
        <v>17</v>
      </c>
      <c r="C31" s="769" t="s">
        <v>380</v>
      </c>
      <c r="D31" s="769"/>
      <c r="E31" s="769"/>
      <c r="F31" s="770"/>
      <c r="G31" s="50"/>
      <c r="H31" s="242"/>
      <c r="I31" s="180"/>
    </row>
    <row r="32" spans="1:9" ht="14.25" customHeight="1" x14ac:dyDescent="0.25">
      <c r="A32" s="178"/>
      <c r="B32" s="104" t="s">
        <v>18</v>
      </c>
      <c r="C32" s="73" t="s">
        <v>159</v>
      </c>
      <c r="D32" s="72"/>
      <c r="E32" s="100"/>
      <c r="F32" s="105"/>
      <c r="G32" s="162"/>
      <c r="H32" s="242"/>
      <c r="I32" s="180"/>
    </row>
    <row r="33" spans="1:9" ht="14.25" customHeight="1" x14ac:dyDescent="0.25">
      <c r="A33" s="178"/>
      <c r="B33" s="106"/>
      <c r="C33" s="762" t="s">
        <v>160</v>
      </c>
      <c r="D33" s="762"/>
      <c r="E33" s="762"/>
      <c r="F33" s="763"/>
      <c r="G33" s="50"/>
      <c r="H33" s="232"/>
      <c r="I33" s="180"/>
    </row>
    <row r="34" spans="1:9" ht="14.25" customHeight="1" x14ac:dyDescent="0.25">
      <c r="A34" s="199"/>
      <c r="B34" s="200"/>
      <c r="C34" s="200"/>
      <c r="D34" s="200"/>
      <c r="E34" s="200"/>
      <c r="F34" s="200"/>
      <c r="G34" s="200"/>
      <c r="H34" s="200"/>
      <c r="I34" s="201"/>
    </row>
    <row r="35" spans="1:9" ht="14.25" customHeight="1" x14ac:dyDescent="0.25"/>
    <row r="36" spans="1:9" ht="14.25" customHeight="1" x14ac:dyDescent="0.25"/>
    <row r="37" spans="1:9" ht="14.25" customHeight="1" x14ac:dyDescent="0.25"/>
    <row r="38" spans="1:9" ht="14.25" customHeight="1" x14ac:dyDescent="0.25"/>
    <row r="39" spans="1:9" ht="14.25" customHeight="1" x14ac:dyDescent="0.25"/>
    <row r="40" spans="1:9" ht="14.25" customHeight="1" x14ac:dyDescent="0.25"/>
    <row r="41" spans="1:9" ht="15.75" customHeight="1" x14ac:dyDescent="0.25"/>
    <row r="42" spans="1:9" ht="15.75" customHeight="1" x14ac:dyDescent="0.25"/>
    <row r="43" spans="1:9" ht="15.75" customHeight="1" x14ac:dyDescent="0.25"/>
    <row r="44" spans="1:9" ht="15.75" customHeight="1" x14ac:dyDescent="0.25"/>
    <row r="45" spans="1:9" ht="15.75" customHeight="1" x14ac:dyDescent="0.25"/>
    <row r="46" spans="1:9" ht="15.75" customHeight="1" x14ac:dyDescent="0.25"/>
    <row r="47" spans="1:9" ht="15.75" customHeight="1" x14ac:dyDescent="0.25"/>
    <row r="48" spans="1:9" ht="15.75" customHeight="1" x14ac:dyDescent="0.25"/>
    <row r="49" ht="15.75" customHeight="1" x14ac:dyDescent="0.25"/>
    <row r="50" ht="15.75" customHeight="1" x14ac:dyDescent="0.25"/>
  </sheetData>
  <sheetProtection selectLockedCells="1"/>
  <mergeCells count="6">
    <mergeCell ref="C33:F33"/>
    <mergeCell ref="B4:G4"/>
    <mergeCell ref="C29:F29"/>
    <mergeCell ref="C31:F31"/>
    <mergeCell ref="A1:G1"/>
    <mergeCell ref="C30:F30"/>
  </mergeCells>
  <phoneticPr fontId="8" type="noConversion"/>
  <conditionalFormatting sqref="G7:G11">
    <cfRule type="cellIs" dxfId="189" priority="37" operator="lessThan">
      <formula>1</formula>
    </cfRule>
  </conditionalFormatting>
  <conditionalFormatting sqref="G12">
    <cfRule type="containsText" dxfId="188" priority="35" operator="containsText" text="Y">
      <formula>NOT(ISERROR(SEARCH("Y",G12)))</formula>
    </cfRule>
    <cfRule type="containsText" dxfId="187" priority="36" operator="containsText" text="N">
      <formula>NOT(ISERROR(SEARCH("N",G12)))</formula>
    </cfRule>
  </conditionalFormatting>
  <conditionalFormatting sqref="G12 G24:G29 G31">
    <cfRule type="containsBlanks" dxfId="186" priority="34">
      <formula>LEN(TRIM(G12))=0</formula>
    </cfRule>
  </conditionalFormatting>
  <conditionalFormatting sqref="G32">
    <cfRule type="containsText" dxfId="185" priority="26" operator="containsText" text="Y">
      <formula>NOT(ISERROR(SEARCH("Y",G32)))</formula>
    </cfRule>
    <cfRule type="containsText" dxfId="184" priority="27" operator="containsText" text="N">
      <formula>NOT(ISERROR(SEARCH("N",G32)))</formula>
    </cfRule>
  </conditionalFormatting>
  <conditionalFormatting sqref="G32">
    <cfRule type="containsBlanks" dxfId="183" priority="25">
      <formula>LEN(TRIM(G32))=0</formula>
    </cfRule>
  </conditionalFormatting>
  <conditionalFormatting sqref="G24:G29 G31">
    <cfRule type="containsText" dxfId="182" priority="18" operator="containsText" text="Y">
      <formula>NOT(ISERROR(SEARCH("Y",G24)))</formula>
    </cfRule>
    <cfRule type="containsText" dxfId="181" priority="19" operator="containsText" text="N">
      <formula>NOT(ISERROR(SEARCH("N",G24)))</formula>
    </cfRule>
  </conditionalFormatting>
  <conditionalFormatting sqref="G30">
    <cfRule type="containsBlanks" dxfId="180" priority="17">
      <formula>LEN(TRIM(G30))=0</formula>
    </cfRule>
  </conditionalFormatting>
  <conditionalFormatting sqref="G33">
    <cfRule type="containsBlanks" dxfId="179" priority="9">
      <formula>LEN(TRIM(G33))=0</formula>
    </cfRule>
  </conditionalFormatting>
  <conditionalFormatting sqref="G33">
    <cfRule type="containsText" dxfId="178" priority="7" operator="containsText" text="Y">
      <formula>NOT(ISERROR(SEARCH("Y",G33)))</formula>
    </cfRule>
    <cfRule type="containsText" dxfId="177" priority="8" operator="containsText" text="N">
      <formula>NOT(ISERROR(SEARCH("N",G33)))</formula>
    </cfRule>
  </conditionalFormatting>
  <printOptions horizontalCentered="1"/>
  <pageMargins left="0.25" right="0.25" top="0.25" bottom="0.25" header="0.5" footer="0.5"/>
  <pageSetup scale="78" fitToHeight="0"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6" id="{C92A87CE-FE30-44D5-BCD2-81FBA8D3C430}">
            <xm:f>$G$29='Data Validation'!$I$5</xm:f>
            <x14:dxf>
              <fill>
                <patternFill>
                  <bgColor theme="0"/>
                </patternFill>
              </fill>
            </x14:dxf>
          </x14:cfRule>
          <xm:sqref>G30</xm:sqref>
        </x14:conditionalFormatting>
        <x14:conditionalFormatting xmlns:xm="http://schemas.microsoft.com/office/excel/2006/main">
          <x14:cfRule type="expression" priority="15" id="{40A12D35-9F3D-4A42-81BB-6CD9418BFEB4}">
            <xm:f>$G$24='Data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H24</xm:sqref>
        </x14:conditionalFormatting>
        <x14:conditionalFormatting xmlns:xm="http://schemas.microsoft.com/office/excel/2006/main">
          <x14:cfRule type="expression" priority="14" id="{549CB36B-DE37-4003-BC8A-87594DA786E4}">
            <xm:f>$G$25='Data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H25</xm:sqref>
        </x14:conditionalFormatting>
        <x14:conditionalFormatting xmlns:xm="http://schemas.microsoft.com/office/excel/2006/main">
          <x14:cfRule type="expression" priority="13" id="{D57CFAD6-EBE0-4BBF-A90F-503632B8F136}">
            <xm:f>$G$26='Data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H26</xm:sqref>
        </x14:conditionalFormatting>
        <x14:conditionalFormatting xmlns:xm="http://schemas.microsoft.com/office/excel/2006/main">
          <x14:cfRule type="expression" priority="12" id="{5F56A0DD-04AC-42F5-BB90-DDB7F80EE9EC}">
            <xm:f>$G$27='Data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H27</xm:sqref>
        </x14:conditionalFormatting>
        <x14:conditionalFormatting xmlns:xm="http://schemas.microsoft.com/office/excel/2006/main">
          <x14:cfRule type="expression" priority="11" id="{1D66F04B-D161-41A0-8198-8A3A6D78138D}">
            <xm:f>$G$28='Data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H28</xm:sqref>
        </x14:conditionalFormatting>
        <x14:conditionalFormatting xmlns:xm="http://schemas.microsoft.com/office/excel/2006/main">
          <x14:cfRule type="expression" priority="10" id="{DFA8EA02-F2EA-4357-BFF3-5FD92CC08BE3}">
            <xm:f>$G$31='Data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H31</xm:sqref>
        </x14:conditionalFormatting>
        <x14:conditionalFormatting xmlns:xm="http://schemas.microsoft.com/office/excel/2006/main">
          <x14:cfRule type="expression" priority="6" id="{8F138764-9C14-471E-8274-AB03136A173C}">
            <xm:f>$G$33='Data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H33</xm:sqref>
        </x14:conditionalFormatting>
        <x14:conditionalFormatting xmlns:xm="http://schemas.microsoft.com/office/excel/2006/main">
          <x14:cfRule type="expression" priority="5" id="{9278A622-744C-489B-A88A-49305D657E1F}">
            <xm:f>$G$29='Data Validation'!$I$5</xm:f>
            <x14:dxf>
              <font>
                <color theme="0" tint="-4.9989318521683403E-2"/>
              </font>
              <fill>
                <patternFill>
                  <bgColor theme="0" tint="-4.9989318521683403E-2"/>
                </patternFill>
              </fill>
              <border>
                <left style="thin">
                  <color auto="1"/>
                </left>
                <right style="thin">
                  <color auto="1"/>
                </right>
                <top style="thin">
                  <color auto="1"/>
                </top>
                <bottom style="thin">
                  <color auto="1"/>
                </bottom>
                <vertical/>
                <horizontal/>
              </border>
            </x14:dxf>
          </x14:cfRule>
          <xm:sqref>B30:G30</xm:sqref>
        </x14:conditionalFormatting>
        <x14:conditionalFormatting xmlns:xm="http://schemas.microsoft.com/office/excel/2006/main">
          <x14:cfRule type="expression" priority="4" id="{0F1CBE60-CC8B-4416-8E04-4AD115661807}">
            <xm:f>$G$32='Data Validation'!$I$5</xm:f>
            <x14:dxf>
              <font>
                <color theme="0" tint="-4.9989318521683403E-2"/>
              </font>
              <fill>
                <patternFill>
                  <bgColor theme="0" tint="-4.9989318521683403E-2"/>
                </patternFill>
              </fill>
              <border>
                <left style="thin">
                  <color auto="1"/>
                </left>
                <right style="thin">
                  <color auto="1"/>
                </right>
                <top style="thin">
                  <color auto="1"/>
                </top>
                <bottom style="thin">
                  <color auto="1"/>
                </bottom>
                <vertical/>
                <horizontal/>
              </border>
            </x14:dxf>
          </x14:cfRule>
          <xm:sqref>B33:G33</xm:sqref>
        </x14:conditionalFormatting>
        <x14:conditionalFormatting xmlns:xm="http://schemas.microsoft.com/office/excel/2006/main">
          <x14:cfRule type="expression" priority="3" id="{99986A87-E233-4ACC-AE90-4C054C6CA1E3}">
            <xm:f>Gen!$E$47='Data Validation'!$I$5</xm:f>
            <x14:dxf>
              <font>
                <color theme="0" tint="-4.9989318521683403E-2"/>
              </font>
              <fill>
                <patternFill>
                  <bgColor theme="0" tint="-4.9989318521683403E-2"/>
                </patternFill>
              </fill>
              <border>
                <left/>
                <right/>
                <top/>
                <bottom/>
              </border>
            </x14:dxf>
          </x14:cfRule>
          <xm:sqref>A4:I34</xm:sqref>
        </x14:conditionalFormatting>
        <x14:conditionalFormatting xmlns:xm="http://schemas.microsoft.com/office/excel/2006/main">
          <x14:cfRule type="expression" priority="2" id="{38BEB78C-2113-4D4C-BDC4-8772F023C6AC}">
            <xm:f>Gen!$E$47='Data Validation'!$I$5</xm:f>
            <x14:dxf>
              <font>
                <color theme="1"/>
              </font>
            </x14:dxf>
          </x14:cfRule>
          <xm:sqref>A3</xm:sqref>
        </x14:conditionalFormatting>
        <x14:conditionalFormatting xmlns:xm="http://schemas.microsoft.com/office/excel/2006/main">
          <x14:cfRule type="expression" priority="1" id="{CAEF943D-2715-4344-A9AF-02F7D1D12791}">
            <xm:f>$G$32='Data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H32</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600-000003000000}">
          <x14:formula1>
            <xm:f>'Data Validation'!$K$26:$K$29</xm:f>
          </x14:formula1>
          <xm:sqref>G10</xm:sqref>
        </x14:dataValidation>
        <x14:dataValidation type="list" allowBlank="1" showInputMessage="1" showErrorMessage="1" xr:uid="{00000000-0002-0000-0600-000004000000}">
          <x14:formula1>
            <xm:f>'Data Validation'!$M$26:$M$30</xm:f>
          </x14:formula1>
          <xm:sqref>G11</xm:sqref>
        </x14:dataValidation>
        <x14:dataValidation type="list" allowBlank="1" showInputMessage="1" showErrorMessage="1" xr:uid="{00000000-0002-0000-0600-000001000000}">
          <x14:formula1>
            <xm:f>'Data Validation'!$I$26:$I$28</xm:f>
          </x14:formula1>
          <xm:sqref>G9</xm:sqref>
        </x14:dataValidation>
        <x14:dataValidation type="list" allowBlank="1" showInputMessage="1" showErrorMessage="1" xr:uid="{04C84BE9-E7D9-4A77-83D1-9325757EDA16}">
          <x14:formula1>
            <xm:f>'Data Validation'!$I$3:$I$5</xm:f>
          </x14:formula1>
          <xm:sqref>G12 G24:G29 G31:G33</xm:sqref>
        </x14:dataValidation>
        <x14:dataValidation type="list" allowBlank="1" showInputMessage="1" showErrorMessage="1" xr:uid="{00000000-0002-0000-0600-000000000000}">
          <x14:formula1>
            <xm:f>'Data Validation'!$G$26:$G$31</xm:f>
          </x14:formula1>
          <xm:sqref>G8</xm:sqref>
        </x14:dataValidation>
        <x14:dataValidation type="list" allowBlank="1" showInputMessage="1" showErrorMessage="1" xr:uid="{725E92CA-259D-487F-8D47-EF5E2CC3A2A2}">
          <x14:formula1>
            <xm:f>'Data Validation'!$E$27:$E$30</xm:f>
          </x14:formula1>
          <xm:sqref>G7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99FF"/>
    <pageSetUpPr fitToPage="1"/>
  </sheetPr>
  <dimension ref="A1:Q212"/>
  <sheetViews>
    <sheetView showGridLines="0" showRuler="0" zoomScaleNormal="100" workbookViewId="0">
      <pane ySplit="11" topLeftCell="A12" activePane="bottomLeft" state="frozen"/>
      <selection activeCell="A31" sqref="A31:G31"/>
      <selection pane="bottomLeft" activeCell="A3" sqref="A3"/>
    </sheetView>
  </sheetViews>
  <sheetFormatPr defaultColWidth="9.1796875" defaultRowHeight="15" customHeight="1" x14ac:dyDescent="0.25"/>
  <cols>
    <col min="1" max="1" width="7.81640625" customWidth="1"/>
    <col min="2" max="2" width="8.26953125" customWidth="1"/>
    <col min="3" max="3" width="20.453125" customWidth="1"/>
    <col min="4" max="4" width="23" customWidth="1"/>
    <col min="5" max="5" width="11.54296875" customWidth="1"/>
    <col min="6" max="6" width="5.26953125" customWidth="1"/>
    <col min="8" max="8" width="11.7265625" customWidth="1"/>
    <col min="9" max="9" width="6.453125" customWidth="1"/>
    <col min="10" max="10" width="7.453125" customWidth="1"/>
    <col min="11" max="11" width="7.54296875" style="56" customWidth="1"/>
    <col min="12" max="12" width="6.81640625" customWidth="1"/>
    <col min="13" max="14" width="12.1796875" style="56" customWidth="1"/>
    <col min="15" max="15" width="15.1796875" style="56" customWidth="1"/>
    <col min="16" max="16" width="9.26953125" customWidth="1"/>
  </cols>
  <sheetData>
    <row r="1" spans="1:17" ht="50.25" customHeight="1" x14ac:dyDescent="0.25">
      <c r="A1" s="773" t="s">
        <v>462</v>
      </c>
      <c r="B1" s="774"/>
      <c r="C1" s="774"/>
      <c r="D1" s="774"/>
      <c r="E1" s="774"/>
      <c r="F1" s="774"/>
      <c r="G1" s="774"/>
      <c r="H1" s="774"/>
      <c r="I1" s="774"/>
      <c r="J1" s="774"/>
      <c r="K1" s="774"/>
      <c r="L1" s="774"/>
      <c r="M1" s="774"/>
      <c r="N1" s="774"/>
      <c r="O1" s="774"/>
      <c r="P1" s="73"/>
      <c r="Q1" s="76"/>
    </row>
    <row r="2" spans="1:17" s="535" customFormat="1" ht="23" x14ac:dyDescent="0.45">
      <c r="A2" s="572" t="s">
        <v>573</v>
      </c>
      <c r="B2" s="533"/>
      <c r="C2" s="533"/>
      <c r="D2" s="533">
        <f>Gen!E11</f>
        <v>0</v>
      </c>
      <c r="E2" s="573"/>
      <c r="F2" s="573"/>
      <c r="G2" s="573"/>
      <c r="H2" s="573"/>
      <c r="I2" s="573"/>
      <c r="J2" s="573"/>
      <c r="K2" s="573"/>
      <c r="L2" s="651" t="s">
        <v>479</v>
      </c>
      <c r="M2" s="651"/>
      <c r="N2" s="651"/>
      <c r="O2" s="651"/>
      <c r="P2" s="651"/>
      <c r="Q2" s="780"/>
    </row>
    <row r="3" spans="1:17" s="20" customFormat="1" ht="15.5" x14ac:dyDescent="0.35">
      <c r="A3" s="417" t="s">
        <v>563</v>
      </c>
      <c r="E3" s="574"/>
      <c r="F3" s="574"/>
      <c r="G3" s="574"/>
      <c r="H3" s="574"/>
      <c r="I3" s="574"/>
      <c r="J3" s="574"/>
      <c r="K3" s="574"/>
      <c r="L3" s="574"/>
      <c r="M3" s="574"/>
      <c r="N3" s="574"/>
      <c r="O3" s="574"/>
      <c r="Q3" s="398"/>
    </row>
    <row r="4" spans="1:17" ht="12.5" x14ac:dyDescent="0.25">
      <c r="A4" s="772" t="s">
        <v>313</v>
      </c>
      <c r="B4" s="772"/>
      <c r="C4" s="772"/>
      <c r="D4" s="772"/>
      <c r="F4" s="775"/>
      <c r="G4" s="775"/>
      <c r="H4" s="775"/>
      <c r="I4" s="575"/>
      <c r="J4" s="775"/>
      <c r="K4" s="775"/>
      <c r="L4" s="775"/>
      <c r="M4" s="775"/>
      <c r="N4" s="576"/>
      <c r="O4" s="777"/>
      <c r="Q4" s="77"/>
    </row>
    <row r="5" spans="1:17" ht="12.5" x14ac:dyDescent="0.25">
      <c r="A5" s="772"/>
      <c r="B5" s="772"/>
      <c r="C5" s="772"/>
      <c r="D5" s="772"/>
      <c r="F5" s="776"/>
      <c r="G5" s="776"/>
      <c r="H5" s="776"/>
      <c r="I5" s="575"/>
      <c r="J5" s="776"/>
      <c r="K5" s="776"/>
      <c r="L5" s="776"/>
      <c r="M5" s="776"/>
      <c r="N5" s="576"/>
      <c r="O5" s="778"/>
      <c r="Q5" s="77"/>
    </row>
    <row r="6" spans="1:17" s="65" customFormat="1" ht="13" x14ac:dyDescent="0.3">
      <c r="A6" s="779" t="s">
        <v>568</v>
      </c>
      <c r="B6" s="779"/>
      <c r="C6" s="779"/>
      <c r="D6" s="779"/>
      <c r="F6" s="3" t="s">
        <v>138</v>
      </c>
      <c r="G6"/>
      <c r="H6"/>
      <c r="I6"/>
      <c r="J6" t="s">
        <v>51</v>
      </c>
      <c r="K6"/>
      <c r="N6" s="3"/>
      <c r="O6" t="s">
        <v>52</v>
      </c>
      <c r="P6" s="771" t="s">
        <v>554</v>
      </c>
      <c r="Q6" s="771" t="s">
        <v>560</v>
      </c>
    </row>
    <row r="7" spans="1:17" s="65" customFormat="1" ht="13" x14ac:dyDescent="0.3">
      <c r="A7" s="779"/>
      <c r="B7" s="779"/>
      <c r="C7" s="779"/>
      <c r="D7" s="779"/>
      <c r="F7" s="715" t="s">
        <v>307</v>
      </c>
      <c r="G7" s="715"/>
      <c r="H7" s="715"/>
      <c r="I7" s="715"/>
      <c r="J7" s="715"/>
      <c r="K7" s="715"/>
      <c r="L7" s="715"/>
      <c r="M7" s="715"/>
      <c r="N7" s="715"/>
      <c r="O7" s="631"/>
      <c r="P7" s="771"/>
      <c r="Q7" s="771"/>
    </row>
    <row r="8" spans="1:17" s="65" customFormat="1" ht="13" x14ac:dyDescent="0.3">
      <c r="A8" s="226"/>
      <c r="B8"/>
      <c r="C8"/>
      <c r="D8"/>
      <c r="E8"/>
      <c r="F8"/>
      <c r="G8"/>
      <c r="H8"/>
      <c r="I8"/>
      <c r="J8"/>
      <c r="K8" s="56"/>
      <c r="L8"/>
      <c r="M8" s="577"/>
      <c r="N8" s="577"/>
      <c r="O8" s="577"/>
      <c r="P8" s="771"/>
      <c r="Q8" s="771"/>
    </row>
    <row r="9" spans="1:17" s="58" customFormat="1" ht="15.5" x14ac:dyDescent="0.35">
      <c r="A9" s="227"/>
      <c r="B9" s="574" t="s">
        <v>15</v>
      </c>
      <c r="D9" s="578">
        <f>Gen!E16</f>
        <v>0</v>
      </c>
      <c r="L9" s="107" t="s">
        <v>55</v>
      </c>
      <c r="M9" s="424">
        <f>SUM(M12:M212)</f>
        <v>0</v>
      </c>
      <c r="N9" s="424">
        <f t="shared" ref="N9:O9" si="0">SUM(N12:N212)</f>
        <v>0</v>
      </c>
      <c r="O9" s="425">
        <f t="shared" si="0"/>
        <v>0</v>
      </c>
      <c r="P9" s="771"/>
      <c r="Q9" s="771"/>
    </row>
    <row r="10" spans="1:17" s="58" customFormat="1" ht="15.5" x14ac:dyDescent="0.35">
      <c r="A10" s="399"/>
      <c r="B10" s="400"/>
      <c r="C10" s="400"/>
      <c r="D10" s="400"/>
      <c r="E10" s="400"/>
      <c r="F10" s="400"/>
      <c r="G10" s="400"/>
      <c r="H10" s="400"/>
      <c r="I10" s="400"/>
      <c r="J10" s="400"/>
      <c r="K10" s="400"/>
      <c r="L10" s="400"/>
      <c r="M10" s="401"/>
      <c r="N10" s="401"/>
      <c r="O10" s="401"/>
      <c r="P10" s="771"/>
      <c r="Q10" s="771"/>
    </row>
    <row r="11" spans="1:17" s="108" customFormat="1" ht="31.5" x14ac:dyDescent="0.2">
      <c r="A11" s="402" t="s">
        <v>56</v>
      </c>
      <c r="B11" s="397" t="s">
        <v>57</v>
      </c>
      <c r="C11" s="402" t="s">
        <v>58</v>
      </c>
      <c r="D11" s="402" t="s">
        <v>59</v>
      </c>
      <c r="E11" s="402" t="s">
        <v>60</v>
      </c>
      <c r="F11" s="402" t="s">
        <v>61</v>
      </c>
      <c r="G11" s="402" t="s">
        <v>13</v>
      </c>
      <c r="H11" s="402" t="s">
        <v>62</v>
      </c>
      <c r="I11" s="403" t="s">
        <v>63</v>
      </c>
      <c r="J11" s="402" t="s">
        <v>64</v>
      </c>
      <c r="K11" s="397" t="s">
        <v>65</v>
      </c>
      <c r="L11" s="402" t="s">
        <v>66</v>
      </c>
      <c r="M11" s="404" t="s">
        <v>474</v>
      </c>
      <c r="N11" s="405" t="s">
        <v>475</v>
      </c>
      <c r="O11" s="404" t="s">
        <v>67</v>
      </c>
      <c r="P11" s="397" t="s">
        <v>553</v>
      </c>
      <c r="Q11" s="397" t="s">
        <v>561</v>
      </c>
    </row>
    <row r="12" spans="1:17" s="109" customFormat="1" ht="15" customHeight="1" x14ac:dyDescent="0.25">
      <c r="A12" s="67"/>
      <c r="B12" s="288"/>
      <c r="C12" s="279"/>
      <c r="D12" s="279"/>
      <c r="E12" s="289"/>
      <c r="F12" s="289"/>
      <c r="G12" s="289"/>
      <c r="H12" s="279"/>
      <c r="I12" s="279"/>
      <c r="J12" s="279"/>
      <c r="K12" s="280"/>
      <c r="L12" s="279"/>
      <c r="M12" s="426"/>
      <c r="N12" s="426"/>
      <c r="O12" s="427">
        <f t="shared" ref="O12:O212" si="1">N12+M12</f>
        <v>0</v>
      </c>
      <c r="P12" s="289"/>
      <c r="Q12" s="279"/>
    </row>
    <row r="13" spans="1:17" s="109" customFormat="1" ht="15" customHeight="1" x14ac:dyDescent="0.25">
      <c r="A13" s="67"/>
      <c r="B13" s="288"/>
      <c r="C13" s="279"/>
      <c r="D13" s="279"/>
      <c r="E13" s="289"/>
      <c r="F13" s="289"/>
      <c r="G13" s="289"/>
      <c r="H13" s="279"/>
      <c r="I13" s="279"/>
      <c r="J13" s="279"/>
      <c r="K13" s="280"/>
      <c r="L13" s="279"/>
      <c r="M13" s="426"/>
      <c r="N13" s="426"/>
      <c r="O13" s="427">
        <f t="shared" si="1"/>
        <v>0</v>
      </c>
      <c r="P13" s="289"/>
      <c r="Q13" s="279"/>
    </row>
    <row r="14" spans="1:17" s="109" customFormat="1" ht="15" customHeight="1" x14ac:dyDescent="0.25">
      <c r="A14" s="67"/>
      <c r="B14" s="288"/>
      <c r="C14" s="279"/>
      <c r="D14" s="279"/>
      <c r="E14" s="289"/>
      <c r="F14" s="289"/>
      <c r="G14" s="289"/>
      <c r="H14" s="279"/>
      <c r="I14" s="279"/>
      <c r="J14" s="279"/>
      <c r="K14" s="280"/>
      <c r="L14" s="279"/>
      <c r="M14" s="426"/>
      <c r="N14" s="426"/>
      <c r="O14" s="427">
        <f t="shared" si="1"/>
        <v>0</v>
      </c>
      <c r="P14" s="289"/>
      <c r="Q14" s="279"/>
    </row>
    <row r="15" spans="1:17" s="109" customFormat="1" ht="15" customHeight="1" x14ac:dyDescent="0.25">
      <c r="A15" s="67"/>
      <c r="B15" s="288"/>
      <c r="C15" s="279"/>
      <c r="D15" s="279"/>
      <c r="E15" s="289"/>
      <c r="F15" s="289"/>
      <c r="G15" s="289"/>
      <c r="H15" s="279"/>
      <c r="I15" s="279"/>
      <c r="J15" s="279"/>
      <c r="K15" s="281"/>
      <c r="L15" s="279"/>
      <c r="M15" s="426"/>
      <c r="N15" s="426"/>
      <c r="O15" s="427">
        <f t="shared" si="1"/>
        <v>0</v>
      </c>
      <c r="P15" s="289"/>
      <c r="Q15" s="279"/>
    </row>
    <row r="16" spans="1:17" s="109" customFormat="1" ht="15" customHeight="1" x14ac:dyDescent="0.25">
      <c r="A16" s="67"/>
      <c r="B16" s="288"/>
      <c r="C16" s="279"/>
      <c r="D16" s="279"/>
      <c r="E16" s="289"/>
      <c r="F16" s="289"/>
      <c r="G16" s="289"/>
      <c r="H16" s="279"/>
      <c r="I16" s="279"/>
      <c r="J16" s="279"/>
      <c r="K16" s="282"/>
      <c r="L16" s="279"/>
      <c r="M16" s="426"/>
      <c r="N16" s="426"/>
      <c r="O16" s="427">
        <f t="shared" si="1"/>
        <v>0</v>
      </c>
      <c r="P16" s="289"/>
      <c r="Q16" s="279"/>
    </row>
    <row r="17" spans="1:17" s="109" customFormat="1" ht="15" customHeight="1" x14ac:dyDescent="0.25">
      <c r="A17" s="67"/>
      <c r="B17" s="288"/>
      <c r="C17" s="279"/>
      <c r="D17" s="279"/>
      <c r="E17" s="289"/>
      <c r="F17" s="289"/>
      <c r="G17" s="289"/>
      <c r="H17" s="279"/>
      <c r="I17" s="279"/>
      <c r="J17" s="279"/>
      <c r="K17" s="282"/>
      <c r="L17" s="279"/>
      <c r="M17" s="426"/>
      <c r="N17" s="426"/>
      <c r="O17" s="427">
        <f t="shared" si="1"/>
        <v>0</v>
      </c>
      <c r="P17" s="289"/>
      <c r="Q17" s="279"/>
    </row>
    <row r="18" spans="1:17" s="109" customFormat="1" ht="15" customHeight="1" x14ac:dyDescent="0.25">
      <c r="A18" s="67"/>
      <c r="B18" s="288"/>
      <c r="C18" s="279"/>
      <c r="D18" s="279"/>
      <c r="E18" s="289"/>
      <c r="F18" s="289"/>
      <c r="G18" s="289"/>
      <c r="H18" s="279"/>
      <c r="I18" s="279"/>
      <c r="J18" s="279"/>
      <c r="K18" s="282"/>
      <c r="L18" s="279"/>
      <c r="M18" s="426"/>
      <c r="N18" s="426"/>
      <c r="O18" s="427">
        <f t="shared" si="1"/>
        <v>0</v>
      </c>
      <c r="P18" s="289"/>
      <c r="Q18" s="279"/>
    </row>
    <row r="19" spans="1:17" s="109" customFormat="1" ht="15" customHeight="1" x14ac:dyDescent="0.25">
      <c r="A19" s="67"/>
      <c r="B19" s="288"/>
      <c r="C19" s="279"/>
      <c r="D19" s="279"/>
      <c r="E19" s="289"/>
      <c r="F19" s="289"/>
      <c r="G19" s="289"/>
      <c r="H19" s="279"/>
      <c r="I19" s="279"/>
      <c r="J19" s="279"/>
      <c r="K19" s="282"/>
      <c r="L19" s="279"/>
      <c r="M19" s="426"/>
      <c r="N19" s="426"/>
      <c r="O19" s="427">
        <f t="shared" si="1"/>
        <v>0</v>
      </c>
      <c r="P19" s="289"/>
      <c r="Q19" s="279"/>
    </row>
    <row r="20" spans="1:17" s="109" customFormat="1" ht="15" customHeight="1" x14ac:dyDescent="0.25">
      <c r="A20" s="67"/>
      <c r="B20" s="288"/>
      <c r="C20" s="279"/>
      <c r="D20" s="279"/>
      <c r="E20" s="289"/>
      <c r="F20" s="289"/>
      <c r="G20" s="289"/>
      <c r="H20" s="279"/>
      <c r="I20" s="279"/>
      <c r="J20" s="279"/>
      <c r="K20" s="282"/>
      <c r="L20" s="279"/>
      <c r="M20" s="426"/>
      <c r="N20" s="426"/>
      <c r="O20" s="427">
        <f t="shared" si="1"/>
        <v>0</v>
      </c>
      <c r="P20" s="289"/>
      <c r="Q20" s="279"/>
    </row>
    <row r="21" spans="1:17" s="109" customFormat="1" ht="15" customHeight="1" x14ac:dyDescent="0.25">
      <c r="A21" s="67"/>
      <c r="B21" s="288"/>
      <c r="C21" s="279"/>
      <c r="D21" s="279"/>
      <c r="E21" s="289"/>
      <c r="F21" s="289"/>
      <c r="G21" s="289"/>
      <c r="H21" s="279"/>
      <c r="I21" s="279"/>
      <c r="J21" s="279"/>
      <c r="K21" s="282"/>
      <c r="L21" s="279"/>
      <c r="M21" s="426"/>
      <c r="N21" s="426"/>
      <c r="O21" s="427">
        <f t="shared" si="1"/>
        <v>0</v>
      </c>
      <c r="P21" s="289"/>
      <c r="Q21" s="279"/>
    </row>
    <row r="22" spans="1:17" s="109" customFormat="1" ht="15" customHeight="1" x14ac:dyDescent="0.25">
      <c r="A22" s="67"/>
      <c r="B22" s="288"/>
      <c r="C22" s="279"/>
      <c r="D22" s="279"/>
      <c r="E22" s="289"/>
      <c r="F22" s="289"/>
      <c r="G22" s="289"/>
      <c r="H22" s="279"/>
      <c r="I22" s="279"/>
      <c r="J22" s="279"/>
      <c r="K22" s="282"/>
      <c r="L22" s="279"/>
      <c r="M22" s="426"/>
      <c r="N22" s="426"/>
      <c r="O22" s="427">
        <f t="shared" si="1"/>
        <v>0</v>
      </c>
      <c r="P22" s="289"/>
      <c r="Q22" s="279"/>
    </row>
    <row r="23" spans="1:17" s="109" customFormat="1" ht="15" customHeight="1" x14ac:dyDescent="0.25">
      <c r="A23" s="67"/>
      <c r="B23" s="288"/>
      <c r="C23" s="279"/>
      <c r="D23" s="279"/>
      <c r="E23" s="289"/>
      <c r="F23" s="289"/>
      <c r="G23" s="289"/>
      <c r="H23" s="279"/>
      <c r="I23" s="279"/>
      <c r="J23" s="279"/>
      <c r="K23" s="282"/>
      <c r="L23" s="279"/>
      <c r="M23" s="426"/>
      <c r="N23" s="426"/>
      <c r="O23" s="427">
        <f t="shared" si="1"/>
        <v>0</v>
      </c>
      <c r="P23" s="289"/>
      <c r="Q23" s="279"/>
    </row>
    <row r="24" spans="1:17" s="109" customFormat="1" ht="15" customHeight="1" x14ac:dyDescent="0.25">
      <c r="A24" s="67"/>
      <c r="B24" s="288"/>
      <c r="C24" s="279"/>
      <c r="D24" s="279"/>
      <c r="E24" s="289"/>
      <c r="F24" s="289"/>
      <c r="G24" s="289"/>
      <c r="H24" s="279"/>
      <c r="I24" s="279"/>
      <c r="J24" s="279"/>
      <c r="K24" s="282"/>
      <c r="L24" s="279"/>
      <c r="M24" s="426"/>
      <c r="N24" s="426"/>
      <c r="O24" s="427">
        <f t="shared" si="1"/>
        <v>0</v>
      </c>
      <c r="P24" s="289"/>
      <c r="Q24" s="279"/>
    </row>
    <row r="25" spans="1:17" s="109" customFormat="1" ht="15" customHeight="1" x14ac:dyDescent="0.25">
      <c r="A25" s="67"/>
      <c r="B25" s="288"/>
      <c r="C25" s="279"/>
      <c r="D25" s="279"/>
      <c r="E25" s="289"/>
      <c r="F25" s="289"/>
      <c r="G25" s="289"/>
      <c r="H25" s="279"/>
      <c r="I25" s="279"/>
      <c r="J25" s="279"/>
      <c r="K25" s="282"/>
      <c r="L25" s="279"/>
      <c r="M25" s="426"/>
      <c r="N25" s="426"/>
      <c r="O25" s="427">
        <f t="shared" si="1"/>
        <v>0</v>
      </c>
      <c r="P25" s="289"/>
      <c r="Q25" s="279"/>
    </row>
    <row r="26" spans="1:17" s="109" customFormat="1" ht="15" customHeight="1" x14ac:dyDescent="0.25">
      <c r="A26" s="67"/>
      <c r="B26" s="288"/>
      <c r="C26" s="279"/>
      <c r="D26" s="279"/>
      <c r="E26" s="289"/>
      <c r="F26" s="289"/>
      <c r="G26" s="289"/>
      <c r="H26" s="279"/>
      <c r="I26" s="279"/>
      <c r="J26" s="279"/>
      <c r="K26" s="282"/>
      <c r="L26" s="279"/>
      <c r="M26" s="426"/>
      <c r="N26" s="426"/>
      <c r="O26" s="427">
        <f t="shared" si="1"/>
        <v>0</v>
      </c>
      <c r="P26" s="289"/>
      <c r="Q26" s="279"/>
    </row>
    <row r="27" spans="1:17" s="109" customFormat="1" ht="15" customHeight="1" x14ac:dyDescent="0.25">
      <c r="A27" s="67"/>
      <c r="B27" s="288"/>
      <c r="C27" s="279"/>
      <c r="D27" s="279"/>
      <c r="E27" s="289"/>
      <c r="F27" s="289"/>
      <c r="G27" s="289"/>
      <c r="H27" s="279"/>
      <c r="I27" s="279"/>
      <c r="J27" s="279"/>
      <c r="K27" s="282"/>
      <c r="L27" s="279"/>
      <c r="M27" s="426"/>
      <c r="N27" s="426"/>
      <c r="O27" s="427">
        <f t="shared" si="1"/>
        <v>0</v>
      </c>
      <c r="P27" s="289"/>
      <c r="Q27" s="279"/>
    </row>
    <row r="28" spans="1:17" s="109" customFormat="1" ht="15" customHeight="1" x14ac:dyDescent="0.25">
      <c r="A28" s="67"/>
      <c r="B28" s="288"/>
      <c r="C28" s="279"/>
      <c r="D28" s="279"/>
      <c r="E28" s="289"/>
      <c r="F28" s="289"/>
      <c r="G28" s="289"/>
      <c r="H28" s="279"/>
      <c r="I28" s="279"/>
      <c r="J28" s="279"/>
      <c r="K28" s="282"/>
      <c r="L28" s="279"/>
      <c r="M28" s="426"/>
      <c r="N28" s="426"/>
      <c r="O28" s="427">
        <f t="shared" si="1"/>
        <v>0</v>
      </c>
      <c r="P28" s="289"/>
      <c r="Q28" s="279"/>
    </row>
    <row r="29" spans="1:17" s="109" customFormat="1" ht="15" customHeight="1" x14ac:dyDescent="0.25">
      <c r="A29" s="67"/>
      <c r="B29" s="288"/>
      <c r="C29" s="279"/>
      <c r="D29" s="279"/>
      <c r="E29" s="289"/>
      <c r="F29" s="289"/>
      <c r="G29" s="289"/>
      <c r="H29" s="279"/>
      <c r="I29" s="279"/>
      <c r="J29" s="279"/>
      <c r="K29" s="282"/>
      <c r="L29" s="279"/>
      <c r="M29" s="426"/>
      <c r="N29" s="426"/>
      <c r="O29" s="427">
        <f t="shared" si="1"/>
        <v>0</v>
      </c>
      <c r="P29" s="289"/>
      <c r="Q29" s="279"/>
    </row>
    <row r="30" spans="1:17" s="109" customFormat="1" ht="15" customHeight="1" x14ac:dyDescent="0.25">
      <c r="A30" s="67"/>
      <c r="B30" s="288"/>
      <c r="C30" s="279"/>
      <c r="D30" s="279"/>
      <c r="E30" s="289"/>
      <c r="F30" s="289"/>
      <c r="G30" s="289"/>
      <c r="H30" s="279"/>
      <c r="I30" s="279"/>
      <c r="J30" s="279"/>
      <c r="K30" s="282"/>
      <c r="L30" s="279"/>
      <c r="M30" s="426"/>
      <c r="N30" s="426"/>
      <c r="O30" s="427">
        <f t="shared" si="1"/>
        <v>0</v>
      </c>
      <c r="P30" s="289"/>
      <c r="Q30" s="279"/>
    </row>
    <row r="31" spans="1:17" s="109" customFormat="1" ht="15" customHeight="1" x14ac:dyDescent="0.25">
      <c r="A31" s="67"/>
      <c r="B31" s="288"/>
      <c r="C31" s="279"/>
      <c r="D31" s="279"/>
      <c r="E31" s="289"/>
      <c r="F31" s="289"/>
      <c r="G31" s="289"/>
      <c r="H31" s="279"/>
      <c r="I31" s="279"/>
      <c r="J31" s="279"/>
      <c r="K31" s="282"/>
      <c r="L31" s="279"/>
      <c r="M31" s="426"/>
      <c r="N31" s="426"/>
      <c r="O31" s="427">
        <f t="shared" si="1"/>
        <v>0</v>
      </c>
      <c r="P31" s="289"/>
      <c r="Q31" s="279"/>
    </row>
    <row r="32" spans="1:17" s="109" customFormat="1" ht="15" customHeight="1" x14ac:dyDescent="0.25">
      <c r="A32" s="67"/>
      <c r="B32" s="288"/>
      <c r="C32" s="279"/>
      <c r="D32" s="279"/>
      <c r="E32" s="289"/>
      <c r="F32" s="289"/>
      <c r="G32" s="289"/>
      <c r="H32" s="279"/>
      <c r="I32" s="279"/>
      <c r="J32" s="279"/>
      <c r="K32" s="282"/>
      <c r="L32" s="279"/>
      <c r="M32" s="426"/>
      <c r="N32" s="426"/>
      <c r="O32" s="427">
        <f t="shared" si="1"/>
        <v>0</v>
      </c>
      <c r="P32" s="289"/>
      <c r="Q32" s="279"/>
    </row>
    <row r="33" spans="1:17" s="109" customFormat="1" ht="15" customHeight="1" x14ac:dyDescent="0.25">
      <c r="A33" s="67"/>
      <c r="B33" s="288"/>
      <c r="C33" s="279"/>
      <c r="D33" s="279"/>
      <c r="E33" s="289"/>
      <c r="F33" s="289"/>
      <c r="G33" s="289"/>
      <c r="H33" s="279"/>
      <c r="I33" s="279"/>
      <c r="J33" s="279"/>
      <c r="K33" s="282"/>
      <c r="L33" s="279"/>
      <c r="M33" s="426"/>
      <c r="N33" s="426"/>
      <c r="O33" s="427">
        <f t="shared" si="1"/>
        <v>0</v>
      </c>
      <c r="P33" s="289"/>
      <c r="Q33" s="279"/>
    </row>
    <row r="34" spans="1:17" s="109" customFormat="1" ht="15" customHeight="1" x14ac:dyDescent="0.25">
      <c r="A34" s="67"/>
      <c r="B34" s="288"/>
      <c r="C34" s="279"/>
      <c r="D34" s="279"/>
      <c r="E34" s="289"/>
      <c r="F34" s="289"/>
      <c r="G34" s="289"/>
      <c r="H34" s="279"/>
      <c r="I34" s="279"/>
      <c r="J34" s="279"/>
      <c r="K34" s="282"/>
      <c r="L34" s="279"/>
      <c r="M34" s="426"/>
      <c r="N34" s="426"/>
      <c r="O34" s="427">
        <f t="shared" si="1"/>
        <v>0</v>
      </c>
      <c r="P34" s="289"/>
      <c r="Q34" s="279"/>
    </row>
    <row r="35" spans="1:17" s="109" customFormat="1" ht="15" customHeight="1" x14ac:dyDescent="0.25">
      <c r="A35" s="67"/>
      <c r="B35" s="288"/>
      <c r="C35" s="279"/>
      <c r="D35" s="279"/>
      <c r="E35" s="289"/>
      <c r="F35" s="289"/>
      <c r="G35" s="289"/>
      <c r="H35" s="279"/>
      <c r="I35" s="279"/>
      <c r="J35" s="279"/>
      <c r="K35" s="282"/>
      <c r="L35" s="279"/>
      <c r="M35" s="426"/>
      <c r="N35" s="426"/>
      <c r="O35" s="427">
        <f t="shared" si="1"/>
        <v>0</v>
      </c>
      <c r="P35" s="289"/>
      <c r="Q35" s="279"/>
    </row>
    <row r="36" spans="1:17" s="109" customFormat="1" ht="15" customHeight="1" x14ac:dyDescent="0.25">
      <c r="A36" s="67"/>
      <c r="B36" s="288"/>
      <c r="C36" s="279"/>
      <c r="D36" s="279"/>
      <c r="E36" s="289"/>
      <c r="F36" s="289"/>
      <c r="G36" s="289"/>
      <c r="H36" s="279"/>
      <c r="I36" s="279"/>
      <c r="J36" s="279"/>
      <c r="K36" s="282"/>
      <c r="L36" s="279"/>
      <c r="M36" s="426"/>
      <c r="N36" s="426"/>
      <c r="O36" s="427">
        <f t="shared" si="1"/>
        <v>0</v>
      </c>
      <c r="P36" s="289"/>
      <c r="Q36" s="279"/>
    </row>
    <row r="37" spans="1:17" s="109" customFormat="1" ht="15" customHeight="1" x14ac:dyDescent="0.25">
      <c r="A37" s="67"/>
      <c r="B37" s="288"/>
      <c r="C37" s="279"/>
      <c r="D37" s="279"/>
      <c r="E37" s="289"/>
      <c r="F37" s="289"/>
      <c r="G37" s="289"/>
      <c r="H37" s="279"/>
      <c r="I37" s="279"/>
      <c r="J37" s="279"/>
      <c r="K37" s="282"/>
      <c r="L37" s="279"/>
      <c r="M37" s="426"/>
      <c r="N37" s="426"/>
      <c r="O37" s="427">
        <f t="shared" si="1"/>
        <v>0</v>
      </c>
      <c r="P37" s="289"/>
      <c r="Q37" s="279"/>
    </row>
    <row r="38" spans="1:17" s="109" customFormat="1" ht="15" customHeight="1" x14ac:dyDescent="0.25">
      <c r="A38" s="67"/>
      <c r="B38" s="288"/>
      <c r="C38" s="279"/>
      <c r="D38" s="279"/>
      <c r="E38" s="289"/>
      <c r="F38" s="289"/>
      <c r="G38" s="289"/>
      <c r="H38" s="279"/>
      <c r="I38" s="279"/>
      <c r="J38" s="279"/>
      <c r="K38" s="282"/>
      <c r="L38" s="279"/>
      <c r="M38" s="426"/>
      <c r="N38" s="426"/>
      <c r="O38" s="427">
        <f t="shared" si="1"/>
        <v>0</v>
      </c>
      <c r="P38" s="289"/>
      <c r="Q38" s="279"/>
    </row>
    <row r="39" spans="1:17" s="109" customFormat="1" ht="15" customHeight="1" x14ac:dyDescent="0.25">
      <c r="A39" s="67"/>
      <c r="B39" s="288"/>
      <c r="C39" s="279"/>
      <c r="D39" s="279"/>
      <c r="E39" s="289"/>
      <c r="F39" s="289"/>
      <c r="G39" s="289"/>
      <c r="H39" s="279"/>
      <c r="I39" s="279"/>
      <c r="J39" s="279"/>
      <c r="K39" s="282"/>
      <c r="L39" s="279"/>
      <c r="M39" s="426"/>
      <c r="N39" s="426"/>
      <c r="O39" s="427">
        <f t="shared" si="1"/>
        <v>0</v>
      </c>
      <c r="P39" s="289"/>
      <c r="Q39" s="279"/>
    </row>
    <row r="40" spans="1:17" s="109" customFormat="1" ht="15" customHeight="1" x14ac:dyDescent="0.25">
      <c r="A40" s="67"/>
      <c r="B40" s="288"/>
      <c r="C40" s="279"/>
      <c r="D40" s="279"/>
      <c r="E40" s="289"/>
      <c r="F40" s="289"/>
      <c r="G40" s="289"/>
      <c r="H40" s="279"/>
      <c r="I40" s="279"/>
      <c r="J40" s="279"/>
      <c r="K40" s="282"/>
      <c r="L40" s="279"/>
      <c r="M40" s="426"/>
      <c r="N40" s="426"/>
      <c r="O40" s="427">
        <f t="shared" si="1"/>
        <v>0</v>
      </c>
      <c r="P40" s="289"/>
      <c r="Q40" s="279"/>
    </row>
    <row r="41" spans="1:17" s="109" customFormat="1" ht="15" customHeight="1" x14ac:dyDescent="0.25">
      <c r="A41" s="67"/>
      <c r="B41" s="288"/>
      <c r="C41" s="279"/>
      <c r="D41" s="279"/>
      <c r="E41" s="289"/>
      <c r="F41" s="289"/>
      <c r="G41" s="289"/>
      <c r="H41" s="279"/>
      <c r="I41" s="279"/>
      <c r="J41" s="279"/>
      <c r="K41" s="282"/>
      <c r="L41" s="279"/>
      <c r="M41" s="426"/>
      <c r="N41" s="426"/>
      <c r="O41" s="427">
        <f t="shared" si="1"/>
        <v>0</v>
      </c>
      <c r="P41" s="289"/>
      <c r="Q41" s="279"/>
    </row>
    <row r="42" spans="1:17" s="109" customFormat="1" ht="15" customHeight="1" x14ac:dyDescent="0.25">
      <c r="A42" s="67"/>
      <c r="B42" s="288"/>
      <c r="C42" s="279"/>
      <c r="D42" s="279"/>
      <c r="E42" s="289"/>
      <c r="F42" s="289"/>
      <c r="G42" s="289"/>
      <c r="H42" s="279"/>
      <c r="I42" s="279"/>
      <c r="J42" s="279"/>
      <c r="K42" s="282"/>
      <c r="L42" s="279"/>
      <c r="M42" s="426"/>
      <c r="N42" s="426"/>
      <c r="O42" s="427">
        <f t="shared" si="1"/>
        <v>0</v>
      </c>
      <c r="P42" s="289"/>
      <c r="Q42" s="279"/>
    </row>
    <row r="43" spans="1:17" s="109" customFormat="1" ht="15" customHeight="1" x14ac:dyDescent="0.25">
      <c r="A43" s="67"/>
      <c r="B43" s="288"/>
      <c r="C43" s="279"/>
      <c r="D43" s="279"/>
      <c r="E43" s="289"/>
      <c r="F43" s="289"/>
      <c r="G43" s="289"/>
      <c r="H43" s="279"/>
      <c r="I43" s="279"/>
      <c r="J43" s="279"/>
      <c r="K43" s="282"/>
      <c r="L43" s="279"/>
      <c r="M43" s="426"/>
      <c r="N43" s="426"/>
      <c r="O43" s="427">
        <f t="shared" si="1"/>
        <v>0</v>
      </c>
      <c r="P43" s="289"/>
      <c r="Q43" s="279"/>
    </row>
    <row r="44" spans="1:17" s="109" customFormat="1" ht="15" customHeight="1" x14ac:dyDescent="0.25">
      <c r="A44" s="67"/>
      <c r="B44" s="288"/>
      <c r="C44" s="279"/>
      <c r="D44" s="279"/>
      <c r="E44" s="289"/>
      <c r="F44" s="289"/>
      <c r="G44" s="289"/>
      <c r="H44" s="279"/>
      <c r="I44" s="279"/>
      <c r="J44" s="279"/>
      <c r="K44" s="282"/>
      <c r="L44" s="279"/>
      <c r="M44" s="426"/>
      <c r="N44" s="426"/>
      <c r="O44" s="427">
        <f t="shared" si="1"/>
        <v>0</v>
      </c>
      <c r="P44" s="289"/>
      <c r="Q44" s="279"/>
    </row>
    <row r="45" spans="1:17" s="109" customFormat="1" ht="15" customHeight="1" x14ac:dyDescent="0.25">
      <c r="A45" s="67"/>
      <c r="B45" s="288"/>
      <c r="C45" s="279"/>
      <c r="D45" s="279"/>
      <c r="E45" s="289"/>
      <c r="F45" s="289"/>
      <c r="G45" s="289"/>
      <c r="H45" s="279"/>
      <c r="I45" s="279"/>
      <c r="J45" s="279"/>
      <c r="K45" s="282"/>
      <c r="L45" s="279"/>
      <c r="M45" s="426"/>
      <c r="N45" s="426"/>
      <c r="O45" s="427">
        <f t="shared" si="1"/>
        <v>0</v>
      </c>
      <c r="P45" s="289"/>
      <c r="Q45" s="279"/>
    </row>
    <row r="46" spans="1:17" s="109" customFormat="1" ht="15" customHeight="1" x14ac:dyDescent="0.25">
      <c r="A46" s="67"/>
      <c r="B46" s="288"/>
      <c r="C46" s="279"/>
      <c r="D46" s="279"/>
      <c r="E46" s="289"/>
      <c r="F46" s="289"/>
      <c r="G46" s="289"/>
      <c r="H46" s="279"/>
      <c r="I46" s="279"/>
      <c r="J46" s="279"/>
      <c r="K46" s="282"/>
      <c r="L46" s="279"/>
      <c r="M46" s="426"/>
      <c r="N46" s="426"/>
      <c r="O46" s="427">
        <f t="shared" si="1"/>
        <v>0</v>
      </c>
      <c r="P46" s="289"/>
      <c r="Q46" s="279"/>
    </row>
    <row r="47" spans="1:17" s="109" customFormat="1" ht="15" customHeight="1" x14ac:dyDescent="0.25">
      <c r="A47" s="67"/>
      <c r="B47" s="288"/>
      <c r="C47" s="279"/>
      <c r="D47" s="279"/>
      <c r="E47" s="289"/>
      <c r="F47" s="289"/>
      <c r="G47" s="289"/>
      <c r="H47" s="279"/>
      <c r="I47" s="279"/>
      <c r="J47" s="279"/>
      <c r="K47" s="282"/>
      <c r="L47" s="279"/>
      <c r="M47" s="426"/>
      <c r="N47" s="426"/>
      <c r="O47" s="427">
        <f t="shared" si="1"/>
        <v>0</v>
      </c>
      <c r="P47" s="289"/>
      <c r="Q47" s="279"/>
    </row>
    <row r="48" spans="1:17" s="109" customFormat="1" ht="15" customHeight="1" x14ac:dyDescent="0.25">
      <c r="A48" s="67"/>
      <c r="B48" s="288"/>
      <c r="C48" s="279"/>
      <c r="D48" s="279"/>
      <c r="E48" s="289"/>
      <c r="F48" s="289"/>
      <c r="G48" s="289"/>
      <c r="H48" s="279"/>
      <c r="I48" s="279"/>
      <c r="J48" s="279"/>
      <c r="K48" s="282"/>
      <c r="L48" s="279"/>
      <c r="M48" s="426"/>
      <c r="N48" s="426"/>
      <c r="O48" s="427">
        <f t="shared" si="1"/>
        <v>0</v>
      </c>
      <c r="P48" s="289"/>
      <c r="Q48" s="279"/>
    </row>
    <row r="49" spans="1:17" s="109" customFormat="1" ht="15" customHeight="1" x14ac:dyDescent="0.25">
      <c r="A49" s="67"/>
      <c r="B49" s="288"/>
      <c r="C49" s="279"/>
      <c r="D49" s="279"/>
      <c r="E49" s="289"/>
      <c r="F49" s="289"/>
      <c r="G49" s="289"/>
      <c r="H49" s="279"/>
      <c r="I49" s="279"/>
      <c r="J49" s="279"/>
      <c r="K49" s="282"/>
      <c r="L49" s="279"/>
      <c r="M49" s="426"/>
      <c r="N49" s="426"/>
      <c r="O49" s="427">
        <f t="shared" si="1"/>
        <v>0</v>
      </c>
      <c r="P49" s="289"/>
      <c r="Q49" s="279"/>
    </row>
    <row r="50" spans="1:17" s="109" customFormat="1" ht="15" customHeight="1" x14ac:dyDescent="0.25">
      <c r="A50" s="67"/>
      <c r="B50" s="288"/>
      <c r="C50" s="279"/>
      <c r="D50" s="279"/>
      <c r="E50" s="289"/>
      <c r="F50" s="289"/>
      <c r="G50" s="289"/>
      <c r="H50" s="279"/>
      <c r="I50" s="279"/>
      <c r="J50" s="279"/>
      <c r="K50" s="282"/>
      <c r="L50" s="279"/>
      <c r="M50" s="426"/>
      <c r="N50" s="426"/>
      <c r="O50" s="427">
        <f t="shared" si="1"/>
        <v>0</v>
      </c>
      <c r="P50" s="289"/>
      <c r="Q50" s="279"/>
    </row>
    <row r="51" spans="1:17" s="109" customFormat="1" ht="15" customHeight="1" x14ac:dyDescent="0.25">
      <c r="A51" s="67"/>
      <c r="B51" s="288"/>
      <c r="C51" s="279"/>
      <c r="D51" s="279"/>
      <c r="E51" s="289"/>
      <c r="F51" s="289"/>
      <c r="G51" s="289"/>
      <c r="H51" s="279"/>
      <c r="I51" s="279"/>
      <c r="J51" s="279"/>
      <c r="K51" s="282"/>
      <c r="L51" s="279"/>
      <c r="M51" s="426"/>
      <c r="N51" s="426"/>
      <c r="O51" s="427">
        <f t="shared" si="1"/>
        <v>0</v>
      </c>
      <c r="P51" s="289"/>
      <c r="Q51" s="279"/>
    </row>
    <row r="52" spans="1:17" s="109" customFormat="1" ht="15" customHeight="1" x14ac:dyDescent="0.25">
      <c r="A52" s="67"/>
      <c r="B52" s="288"/>
      <c r="C52" s="279"/>
      <c r="D52" s="279"/>
      <c r="E52" s="289"/>
      <c r="F52" s="289"/>
      <c r="G52" s="289"/>
      <c r="H52" s="279"/>
      <c r="I52" s="279"/>
      <c r="J52" s="279"/>
      <c r="K52" s="282"/>
      <c r="L52" s="279"/>
      <c r="M52" s="426"/>
      <c r="N52" s="426"/>
      <c r="O52" s="427">
        <f t="shared" si="1"/>
        <v>0</v>
      </c>
      <c r="P52" s="289"/>
      <c r="Q52" s="279"/>
    </row>
    <row r="53" spans="1:17" s="109" customFormat="1" ht="15" customHeight="1" x14ac:dyDescent="0.25">
      <c r="A53" s="67"/>
      <c r="B53" s="288"/>
      <c r="C53" s="279"/>
      <c r="D53" s="279"/>
      <c r="E53" s="289"/>
      <c r="F53" s="289"/>
      <c r="G53" s="289"/>
      <c r="H53" s="279"/>
      <c r="I53" s="279"/>
      <c r="J53" s="279"/>
      <c r="K53" s="282"/>
      <c r="L53" s="279"/>
      <c r="M53" s="426"/>
      <c r="N53" s="426"/>
      <c r="O53" s="427">
        <f t="shared" si="1"/>
        <v>0</v>
      </c>
      <c r="P53" s="289"/>
      <c r="Q53" s="279"/>
    </row>
    <row r="54" spans="1:17" s="109" customFormat="1" ht="15" customHeight="1" x14ac:dyDescent="0.25">
      <c r="A54" s="67"/>
      <c r="B54" s="288"/>
      <c r="C54" s="279"/>
      <c r="D54" s="279"/>
      <c r="E54" s="289"/>
      <c r="F54" s="289"/>
      <c r="G54" s="289"/>
      <c r="H54" s="279"/>
      <c r="I54" s="279"/>
      <c r="J54" s="279"/>
      <c r="K54" s="282"/>
      <c r="L54" s="279"/>
      <c r="M54" s="426"/>
      <c r="N54" s="426"/>
      <c r="O54" s="427">
        <f t="shared" si="1"/>
        <v>0</v>
      </c>
      <c r="P54" s="289"/>
      <c r="Q54" s="279"/>
    </row>
    <row r="55" spans="1:17" s="109" customFormat="1" ht="15" customHeight="1" x14ac:dyDescent="0.25">
      <c r="A55" s="67"/>
      <c r="B55" s="288"/>
      <c r="C55" s="279"/>
      <c r="D55" s="279"/>
      <c r="E55" s="289"/>
      <c r="F55" s="289"/>
      <c r="G55" s="289"/>
      <c r="H55" s="279"/>
      <c r="I55" s="279"/>
      <c r="J55" s="279"/>
      <c r="K55" s="282"/>
      <c r="L55" s="279"/>
      <c r="M55" s="426"/>
      <c r="N55" s="426"/>
      <c r="O55" s="427">
        <f t="shared" si="1"/>
        <v>0</v>
      </c>
      <c r="P55" s="289"/>
      <c r="Q55" s="279"/>
    </row>
    <row r="56" spans="1:17" s="109" customFormat="1" ht="15" customHeight="1" x14ac:dyDescent="0.25">
      <c r="A56" s="67"/>
      <c r="B56" s="288"/>
      <c r="C56" s="279"/>
      <c r="D56" s="279"/>
      <c r="E56" s="289"/>
      <c r="F56" s="289"/>
      <c r="G56" s="289"/>
      <c r="H56" s="279"/>
      <c r="I56" s="279"/>
      <c r="J56" s="279"/>
      <c r="K56" s="282"/>
      <c r="L56" s="279"/>
      <c r="M56" s="426"/>
      <c r="N56" s="426"/>
      <c r="O56" s="427">
        <f t="shared" si="1"/>
        <v>0</v>
      </c>
      <c r="P56" s="289"/>
      <c r="Q56" s="279"/>
    </row>
    <row r="57" spans="1:17" s="109" customFormat="1" ht="15" customHeight="1" x14ac:dyDescent="0.25">
      <c r="A57" s="67"/>
      <c r="B57" s="288"/>
      <c r="C57" s="279"/>
      <c r="D57" s="279"/>
      <c r="E57" s="289"/>
      <c r="F57" s="289"/>
      <c r="G57" s="289"/>
      <c r="H57" s="279"/>
      <c r="I57" s="279"/>
      <c r="J57" s="279"/>
      <c r="K57" s="282"/>
      <c r="L57" s="279"/>
      <c r="M57" s="426"/>
      <c r="N57" s="426"/>
      <c r="O57" s="427">
        <f t="shared" si="1"/>
        <v>0</v>
      </c>
      <c r="P57" s="289"/>
      <c r="Q57" s="279"/>
    </row>
    <row r="58" spans="1:17" s="109" customFormat="1" ht="15" customHeight="1" x14ac:dyDescent="0.25">
      <c r="A58" s="67"/>
      <c r="B58" s="288"/>
      <c r="C58" s="279"/>
      <c r="D58" s="279"/>
      <c r="E58" s="289"/>
      <c r="F58" s="289"/>
      <c r="G58" s="289"/>
      <c r="H58" s="279"/>
      <c r="I58" s="279"/>
      <c r="J58" s="279"/>
      <c r="K58" s="282"/>
      <c r="L58" s="279"/>
      <c r="M58" s="426"/>
      <c r="N58" s="426"/>
      <c r="O58" s="427">
        <f t="shared" si="1"/>
        <v>0</v>
      </c>
      <c r="P58" s="289"/>
      <c r="Q58" s="279"/>
    </row>
    <row r="59" spans="1:17" s="109" customFormat="1" ht="15" customHeight="1" x14ac:dyDescent="0.25">
      <c r="A59" s="67"/>
      <c r="B59" s="288"/>
      <c r="C59" s="279"/>
      <c r="D59" s="279"/>
      <c r="E59" s="289"/>
      <c r="F59" s="289"/>
      <c r="G59" s="289"/>
      <c r="H59" s="279"/>
      <c r="I59" s="279"/>
      <c r="J59" s="279"/>
      <c r="K59" s="282"/>
      <c r="L59" s="279"/>
      <c r="M59" s="426"/>
      <c r="N59" s="426"/>
      <c r="O59" s="427">
        <f t="shared" si="1"/>
        <v>0</v>
      </c>
      <c r="P59" s="289"/>
      <c r="Q59" s="279"/>
    </row>
    <row r="60" spans="1:17" s="109" customFormat="1" ht="15" customHeight="1" x14ac:dyDescent="0.25">
      <c r="A60" s="67"/>
      <c r="B60" s="288"/>
      <c r="C60" s="279"/>
      <c r="D60" s="279"/>
      <c r="E60" s="289"/>
      <c r="F60" s="289"/>
      <c r="G60" s="289"/>
      <c r="H60" s="279"/>
      <c r="I60" s="279"/>
      <c r="J60" s="279"/>
      <c r="K60" s="282"/>
      <c r="L60" s="279"/>
      <c r="M60" s="426"/>
      <c r="N60" s="426"/>
      <c r="O60" s="427">
        <f t="shared" si="1"/>
        <v>0</v>
      </c>
      <c r="P60" s="289"/>
      <c r="Q60" s="279"/>
    </row>
    <row r="61" spans="1:17" s="109" customFormat="1" ht="15" customHeight="1" x14ac:dyDescent="0.25">
      <c r="A61" s="67"/>
      <c r="B61" s="288"/>
      <c r="C61" s="279"/>
      <c r="D61" s="279"/>
      <c r="E61" s="289"/>
      <c r="F61" s="289"/>
      <c r="G61" s="289"/>
      <c r="H61" s="279"/>
      <c r="I61" s="279"/>
      <c r="J61" s="279"/>
      <c r="K61" s="282"/>
      <c r="L61" s="279"/>
      <c r="M61" s="426"/>
      <c r="N61" s="426"/>
      <c r="O61" s="427">
        <f t="shared" si="1"/>
        <v>0</v>
      </c>
      <c r="P61" s="289"/>
      <c r="Q61" s="279"/>
    </row>
    <row r="62" spans="1:17" s="109" customFormat="1" ht="15" customHeight="1" x14ac:dyDescent="0.25">
      <c r="A62" s="67"/>
      <c r="B62" s="288"/>
      <c r="C62" s="279"/>
      <c r="D62" s="279"/>
      <c r="E62" s="289"/>
      <c r="F62" s="289"/>
      <c r="G62" s="289"/>
      <c r="H62" s="279"/>
      <c r="I62" s="279"/>
      <c r="J62" s="279"/>
      <c r="K62" s="282"/>
      <c r="L62" s="279"/>
      <c r="M62" s="426"/>
      <c r="N62" s="426"/>
      <c r="O62" s="427">
        <f t="shared" si="1"/>
        <v>0</v>
      </c>
      <c r="P62" s="289"/>
      <c r="Q62" s="279"/>
    </row>
    <row r="63" spans="1:17" s="109" customFormat="1" ht="15" customHeight="1" x14ac:dyDescent="0.25">
      <c r="A63" s="67"/>
      <c r="B63" s="288"/>
      <c r="C63" s="279"/>
      <c r="D63" s="279"/>
      <c r="E63" s="289"/>
      <c r="F63" s="289"/>
      <c r="G63" s="289"/>
      <c r="H63" s="279"/>
      <c r="I63" s="279"/>
      <c r="J63" s="279"/>
      <c r="K63" s="282"/>
      <c r="L63" s="279"/>
      <c r="M63" s="426"/>
      <c r="N63" s="426"/>
      <c r="O63" s="427">
        <f t="shared" si="1"/>
        <v>0</v>
      </c>
      <c r="P63" s="289"/>
      <c r="Q63" s="279"/>
    </row>
    <row r="64" spans="1:17" s="109" customFormat="1" ht="15" customHeight="1" x14ac:dyDescent="0.25">
      <c r="A64" s="67"/>
      <c r="B64" s="288"/>
      <c r="C64" s="279"/>
      <c r="D64" s="279"/>
      <c r="E64" s="289"/>
      <c r="F64" s="289"/>
      <c r="G64" s="289"/>
      <c r="H64" s="279"/>
      <c r="I64" s="279"/>
      <c r="J64" s="279"/>
      <c r="K64" s="282"/>
      <c r="L64" s="279"/>
      <c r="M64" s="426"/>
      <c r="N64" s="426"/>
      <c r="O64" s="427">
        <f t="shared" si="1"/>
        <v>0</v>
      </c>
      <c r="P64" s="289"/>
      <c r="Q64" s="279"/>
    </row>
    <row r="65" spans="1:17" s="109" customFormat="1" ht="15" customHeight="1" x14ac:dyDescent="0.25">
      <c r="A65" s="67"/>
      <c r="B65" s="288"/>
      <c r="C65" s="279"/>
      <c r="D65" s="279"/>
      <c r="E65" s="289"/>
      <c r="F65" s="289"/>
      <c r="G65" s="289"/>
      <c r="H65" s="279"/>
      <c r="I65" s="279"/>
      <c r="J65" s="279"/>
      <c r="K65" s="282"/>
      <c r="L65" s="279"/>
      <c r="M65" s="426"/>
      <c r="N65" s="426"/>
      <c r="O65" s="427">
        <f t="shared" si="1"/>
        <v>0</v>
      </c>
      <c r="P65" s="289"/>
      <c r="Q65" s="279"/>
    </row>
    <row r="66" spans="1:17" s="109" customFormat="1" ht="15" customHeight="1" x14ac:dyDescent="0.25">
      <c r="A66" s="67"/>
      <c r="B66" s="288"/>
      <c r="C66" s="279"/>
      <c r="D66" s="279"/>
      <c r="E66" s="289"/>
      <c r="F66" s="289"/>
      <c r="G66" s="289"/>
      <c r="H66" s="279"/>
      <c r="I66" s="279"/>
      <c r="J66" s="279"/>
      <c r="K66" s="282"/>
      <c r="L66" s="279"/>
      <c r="M66" s="426"/>
      <c r="N66" s="426"/>
      <c r="O66" s="427">
        <f t="shared" si="1"/>
        <v>0</v>
      </c>
      <c r="P66" s="289"/>
      <c r="Q66" s="279"/>
    </row>
    <row r="67" spans="1:17" s="109" customFormat="1" ht="15" customHeight="1" x14ac:dyDescent="0.25">
      <c r="A67" s="67"/>
      <c r="B67" s="288"/>
      <c r="C67" s="279"/>
      <c r="D67" s="279"/>
      <c r="E67" s="289"/>
      <c r="F67" s="289"/>
      <c r="G67" s="289"/>
      <c r="H67" s="279"/>
      <c r="I67" s="279"/>
      <c r="J67" s="279"/>
      <c r="K67" s="282"/>
      <c r="L67" s="279"/>
      <c r="M67" s="426"/>
      <c r="N67" s="426"/>
      <c r="O67" s="427">
        <f t="shared" si="1"/>
        <v>0</v>
      </c>
      <c r="P67" s="289"/>
      <c r="Q67" s="279"/>
    </row>
    <row r="68" spans="1:17" s="109" customFormat="1" ht="15" customHeight="1" x14ac:dyDescent="0.25">
      <c r="A68" s="67"/>
      <c r="B68" s="288"/>
      <c r="C68" s="279"/>
      <c r="D68" s="279"/>
      <c r="E68" s="289"/>
      <c r="F68" s="289"/>
      <c r="G68" s="289"/>
      <c r="H68" s="279"/>
      <c r="I68" s="279"/>
      <c r="J68" s="279"/>
      <c r="K68" s="282"/>
      <c r="L68" s="279"/>
      <c r="M68" s="426"/>
      <c r="N68" s="426"/>
      <c r="O68" s="427">
        <f t="shared" si="1"/>
        <v>0</v>
      </c>
      <c r="P68" s="289"/>
      <c r="Q68" s="279"/>
    </row>
    <row r="69" spans="1:17" s="109" customFormat="1" ht="15" customHeight="1" x14ac:dyDescent="0.25">
      <c r="A69" s="67"/>
      <c r="B69" s="288"/>
      <c r="C69" s="279"/>
      <c r="D69" s="279"/>
      <c r="E69" s="289"/>
      <c r="F69" s="289"/>
      <c r="G69" s="289"/>
      <c r="H69" s="279"/>
      <c r="I69" s="279"/>
      <c r="J69" s="279"/>
      <c r="K69" s="282"/>
      <c r="L69" s="279"/>
      <c r="M69" s="426"/>
      <c r="N69" s="426"/>
      <c r="O69" s="427">
        <f t="shared" si="1"/>
        <v>0</v>
      </c>
      <c r="P69" s="289"/>
      <c r="Q69" s="279"/>
    </row>
    <row r="70" spans="1:17" s="109" customFormat="1" ht="15" customHeight="1" x14ac:dyDescent="0.25">
      <c r="A70" s="67"/>
      <c r="B70" s="288"/>
      <c r="C70" s="279"/>
      <c r="D70" s="279"/>
      <c r="E70" s="289"/>
      <c r="F70" s="289"/>
      <c r="G70" s="289"/>
      <c r="H70" s="279"/>
      <c r="I70" s="279"/>
      <c r="J70" s="279"/>
      <c r="K70" s="282"/>
      <c r="L70" s="279"/>
      <c r="M70" s="426"/>
      <c r="N70" s="426"/>
      <c r="O70" s="427">
        <f t="shared" si="1"/>
        <v>0</v>
      </c>
      <c r="P70" s="289"/>
      <c r="Q70" s="279"/>
    </row>
    <row r="71" spans="1:17" s="109" customFormat="1" ht="15" customHeight="1" x14ac:dyDescent="0.25">
      <c r="A71" s="67"/>
      <c r="B71" s="288"/>
      <c r="C71" s="279"/>
      <c r="D71" s="279"/>
      <c r="E71" s="289"/>
      <c r="F71" s="289"/>
      <c r="G71" s="289"/>
      <c r="H71" s="279"/>
      <c r="I71" s="279"/>
      <c r="J71" s="279"/>
      <c r="K71" s="282"/>
      <c r="L71" s="279"/>
      <c r="M71" s="426"/>
      <c r="N71" s="426"/>
      <c r="O71" s="427">
        <f t="shared" si="1"/>
        <v>0</v>
      </c>
      <c r="P71" s="289"/>
      <c r="Q71" s="279"/>
    </row>
    <row r="72" spans="1:17" s="109" customFormat="1" ht="15" customHeight="1" x14ac:dyDescent="0.25">
      <c r="A72" s="67"/>
      <c r="B72" s="288"/>
      <c r="C72" s="279"/>
      <c r="D72" s="279"/>
      <c r="E72" s="289"/>
      <c r="F72" s="289"/>
      <c r="G72" s="289"/>
      <c r="H72" s="279"/>
      <c r="I72" s="279"/>
      <c r="J72" s="279"/>
      <c r="K72" s="282"/>
      <c r="L72" s="279"/>
      <c r="M72" s="426"/>
      <c r="N72" s="426"/>
      <c r="O72" s="427">
        <f t="shared" si="1"/>
        <v>0</v>
      </c>
      <c r="P72" s="289"/>
      <c r="Q72" s="279"/>
    </row>
    <row r="73" spans="1:17" s="109" customFormat="1" ht="15" customHeight="1" x14ac:dyDescent="0.25">
      <c r="A73" s="67"/>
      <c r="B73" s="288"/>
      <c r="C73" s="279"/>
      <c r="D73" s="279"/>
      <c r="E73" s="289"/>
      <c r="F73" s="289"/>
      <c r="G73" s="289"/>
      <c r="H73" s="279"/>
      <c r="I73" s="279"/>
      <c r="J73" s="279"/>
      <c r="K73" s="282"/>
      <c r="L73" s="279"/>
      <c r="M73" s="426"/>
      <c r="N73" s="426"/>
      <c r="O73" s="427">
        <f t="shared" si="1"/>
        <v>0</v>
      </c>
      <c r="P73" s="289"/>
      <c r="Q73" s="279"/>
    </row>
    <row r="74" spans="1:17" s="109" customFormat="1" ht="15" customHeight="1" x14ac:dyDescent="0.25">
      <c r="A74" s="67"/>
      <c r="B74" s="288"/>
      <c r="C74" s="279"/>
      <c r="D74" s="279"/>
      <c r="E74" s="289"/>
      <c r="F74" s="289"/>
      <c r="G74" s="289"/>
      <c r="H74" s="279"/>
      <c r="I74" s="279"/>
      <c r="J74" s="279"/>
      <c r="K74" s="282"/>
      <c r="L74" s="279"/>
      <c r="M74" s="426"/>
      <c r="N74" s="426"/>
      <c r="O74" s="427">
        <f t="shared" si="1"/>
        <v>0</v>
      </c>
      <c r="P74" s="289"/>
      <c r="Q74" s="279"/>
    </row>
    <row r="75" spans="1:17" s="109" customFormat="1" ht="15" customHeight="1" x14ac:dyDescent="0.25">
      <c r="A75" s="67"/>
      <c r="B75" s="288"/>
      <c r="C75" s="279"/>
      <c r="D75" s="279"/>
      <c r="E75" s="289"/>
      <c r="F75" s="289"/>
      <c r="G75" s="289"/>
      <c r="H75" s="279"/>
      <c r="I75" s="279"/>
      <c r="J75" s="279"/>
      <c r="K75" s="282"/>
      <c r="L75" s="279"/>
      <c r="M75" s="426"/>
      <c r="N75" s="426"/>
      <c r="O75" s="427">
        <f t="shared" si="1"/>
        <v>0</v>
      </c>
      <c r="P75" s="289"/>
      <c r="Q75" s="279"/>
    </row>
    <row r="76" spans="1:17" s="109" customFormat="1" ht="15" customHeight="1" x14ac:dyDescent="0.25">
      <c r="A76" s="67"/>
      <c r="B76" s="288"/>
      <c r="C76" s="279"/>
      <c r="D76" s="279"/>
      <c r="E76" s="289"/>
      <c r="F76" s="289"/>
      <c r="G76" s="289"/>
      <c r="H76" s="279"/>
      <c r="I76" s="279"/>
      <c r="J76" s="279"/>
      <c r="K76" s="282"/>
      <c r="L76" s="279"/>
      <c r="M76" s="426"/>
      <c r="N76" s="426"/>
      <c r="O76" s="427">
        <f t="shared" si="1"/>
        <v>0</v>
      </c>
      <c r="P76" s="289"/>
      <c r="Q76" s="279"/>
    </row>
    <row r="77" spans="1:17" s="109" customFormat="1" ht="15" customHeight="1" x14ac:dyDescent="0.25">
      <c r="A77" s="67"/>
      <c r="B77" s="288"/>
      <c r="C77" s="279"/>
      <c r="D77" s="279"/>
      <c r="E77" s="289"/>
      <c r="F77" s="289"/>
      <c r="G77" s="289"/>
      <c r="H77" s="279"/>
      <c r="I77" s="279"/>
      <c r="J77" s="279"/>
      <c r="K77" s="282"/>
      <c r="L77" s="279"/>
      <c r="M77" s="426"/>
      <c r="N77" s="426"/>
      <c r="O77" s="427">
        <f t="shared" si="1"/>
        <v>0</v>
      </c>
      <c r="P77" s="289"/>
      <c r="Q77" s="279"/>
    </row>
    <row r="78" spans="1:17" s="109" customFormat="1" ht="15" customHeight="1" x14ac:dyDescent="0.25">
      <c r="A78" s="67"/>
      <c r="B78" s="288"/>
      <c r="C78" s="279"/>
      <c r="D78" s="279"/>
      <c r="E78" s="289"/>
      <c r="F78" s="289"/>
      <c r="G78" s="289"/>
      <c r="H78" s="279"/>
      <c r="I78" s="279"/>
      <c r="J78" s="279"/>
      <c r="K78" s="282"/>
      <c r="L78" s="279"/>
      <c r="M78" s="426"/>
      <c r="N78" s="426"/>
      <c r="O78" s="427">
        <f t="shared" si="1"/>
        <v>0</v>
      </c>
      <c r="P78" s="289"/>
      <c r="Q78" s="279"/>
    </row>
    <row r="79" spans="1:17" s="109" customFormat="1" ht="15" customHeight="1" x14ac:dyDescent="0.25">
      <c r="A79" s="67"/>
      <c r="B79" s="288"/>
      <c r="C79" s="279"/>
      <c r="D79" s="279"/>
      <c r="E79" s="289"/>
      <c r="F79" s="289"/>
      <c r="G79" s="289"/>
      <c r="H79" s="279"/>
      <c r="I79" s="279"/>
      <c r="J79" s="279"/>
      <c r="K79" s="282"/>
      <c r="L79" s="279"/>
      <c r="M79" s="426"/>
      <c r="N79" s="426"/>
      <c r="O79" s="427">
        <f t="shared" si="1"/>
        <v>0</v>
      </c>
      <c r="P79" s="289"/>
      <c r="Q79" s="279"/>
    </row>
    <row r="80" spans="1:17" s="109" customFormat="1" ht="15" customHeight="1" x14ac:dyDescent="0.25">
      <c r="A80" s="67"/>
      <c r="B80" s="288"/>
      <c r="C80" s="279"/>
      <c r="D80" s="279"/>
      <c r="E80" s="289"/>
      <c r="F80" s="289"/>
      <c r="G80" s="289"/>
      <c r="H80" s="279"/>
      <c r="I80" s="279"/>
      <c r="J80" s="279"/>
      <c r="K80" s="282"/>
      <c r="L80" s="279"/>
      <c r="M80" s="426"/>
      <c r="N80" s="426"/>
      <c r="O80" s="427">
        <f t="shared" si="1"/>
        <v>0</v>
      </c>
      <c r="P80" s="289"/>
      <c r="Q80" s="279"/>
    </row>
    <row r="81" spans="1:17" s="109" customFormat="1" ht="15" customHeight="1" x14ac:dyDescent="0.25">
      <c r="A81" s="67"/>
      <c r="B81" s="288"/>
      <c r="C81" s="279"/>
      <c r="D81" s="279"/>
      <c r="E81" s="289"/>
      <c r="F81" s="289"/>
      <c r="G81" s="289"/>
      <c r="H81" s="279"/>
      <c r="I81" s="279"/>
      <c r="J81" s="279"/>
      <c r="K81" s="282"/>
      <c r="L81" s="279"/>
      <c r="M81" s="426"/>
      <c r="N81" s="426"/>
      <c r="O81" s="427">
        <f t="shared" si="1"/>
        <v>0</v>
      </c>
      <c r="P81" s="289"/>
      <c r="Q81" s="279"/>
    </row>
    <row r="82" spans="1:17" s="109" customFormat="1" ht="15" customHeight="1" x14ac:dyDescent="0.25">
      <c r="A82" s="67"/>
      <c r="B82" s="288"/>
      <c r="C82" s="279"/>
      <c r="D82" s="279"/>
      <c r="E82" s="289"/>
      <c r="F82" s="289"/>
      <c r="G82" s="289"/>
      <c r="H82" s="279"/>
      <c r="I82" s="279"/>
      <c r="J82" s="279"/>
      <c r="K82" s="282"/>
      <c r="L82" s="279"/>
      <c r="M82" s="426"/>
      <c r="N82" s="426"/>
      <c r="O82" s="427">
        <f t="shared" si="1"/>
        <v>0</v>
      </c>
      <c r="P82" s="289"/>
      <c r="Q82" s="279"/>
    </row>
    <row r="83" spans="1:17" s="109" customFormat="1" ht="15" customHeight="1" x14ac:dyDescent="0.25">
      <c r="A83" s="67"/>
      <c r="B83" s="288"/>
      <c r="C83" s="279"/>
      <c r="D83" s="279"/>
      <c r="E83" s="289"/>
      <c r="F83" s="289"/>
      <c r="G83" s="289"/>
      <c r="H83" s="279"/>
      <c r="I83" s="279"/>
      <c r="J83" s="279"/>
      <c r="K83" s="282"/>
      <c r="L83" s="279"/>
      <c r="M83" s="426"/>
      <c r="N83" s="426"/>
      <c r="O83" s="427">
        <f t="shared" si="1"/>
        <v>0</v>
      </c>
      <c r="P83" s="289"/>
      <c r="Q83" s="279"/>
    </row>
    <row r="84" spans="1:17" s="109" customFormat="1" ht="15" customHeight="1" x14ac:dyDescent="0.25">
      <c r="A84" s="67"/>
      <c r="B84" s="288"/>
      <c r="C84" s="279"/>
      <c r="D84" s="279"/>
      <c r="E84" s="289"/>
      <c r="F84" s="289"/>
      <c r="G84" s="289"/>
      <c r="H84" s="279"/>
      <c r="I84" s="279"/>
      <c r="J84" s="279"/>
      <c r="K84" s="282"/>
      <c r="L84" s="279"/>
      <c r="M84" s="426"/>
      <c r="N84" s="426"/>
      <c r="O84" s="427">
        <f t="shared" si="1"/>
        <v>0</v>
      </c>
      <c r="P84" s="289"/>
      <c r="Q84" s="279"/>
    </row>
    <row r="85" spans="1:17" s="109" customFormat="1" ht="15" customHeight="1" x14ac:dyDescent="0.25">
      <c r="A85" s="67"/>
      <c r="B85" s="288"/>
      <c r="C85" s="279"/>
      <c r="D85" s="279"/>
      <c r="E85" s="289"/>
      <c r="F85" s="289"/>
      <c r="G85" s="289"/>
      <c r="H85" s="279"/>
      <c r="I85" s="279"/>
      <c r="J85" s="279"/>
      <c r="K85" s="282"/>
      <c r="L85" s="279"/>
      <c r="M85" s="426"/>
      <c r="N85" s="426"/>
      <c r="O85" s="427">
        <f t="shared" si="1"/>
        <v>0</v>
      </c>
      <c r="P85" s="289"/>
      <c r="Q85" s="279"/>
    </row>
    <row r="86" spans="1:17" s="109" customFormat="1" ht="15" customHeight="1" x14ac:dyDescent="0.25">
      <c r="A86" s="67"/>
      <c r="B86" s="288"/>
      <c r="C86" s="279"/>
      <c r="D86" s="279"/>
      <c r="E86" s="289"/>
      <c r="F86" s="289"/>
      <c r="G86" s="289"/>
      <c r="H86" s="279"/>
      <c r="I86" s="279"/>
      <c r="J86" s="279"/>
      <c r="K86" s="282"/>
      <c r="L86" s="279"/>
      <c r="M86" s="426"/>
      <c r="N86" s="426"/>
      <c r="O86" s="427">
        <f t="shared" si="1"/>
        <v>0</v>
      </c>
      <c r="P86" s="289"/>
      <c r="Q86" s="279"/>
    </row>
    <row r="87" spans="1:17" s="109" customFormat="1" ht="15" customHeight="1" x14ac:dyDescent="0.25">
      <c r="A87" s="67"/>
      <c r="B87" s="288"/>
      <c r="C87" s="279"/>
      <c r="D87" s="279"/>
      <c r="E87" s="289"/>
      <c r="F87" s="289"/>
      <c r="G87" s="289"/>
      <c r="H87" s="279"/>
      <c r="I87" s="279"/>
      <c r="J87" s="279"/>
      <c r="K87" s="282"/>
      <c r="L87" s="279"/>
      <c r="M87" s="426"/>
      <c r="N87" s="426"/>
      <c r="O87" s="427">
        <f t="shared" si="1"/>
        <v>0</v>
      </c>
      <c r="P87" s="289"/>
      <c r="Q87" s="279"/>
    </row>
    <row r="88" spans="1:17" s="109" customFormat="1" ht="15" customHeight="1" x14ac:dyDescent="0.25">
      <c r="A88" s="67"/>
      <c r="B88" s="288"/>
      <c r="C88" s="279"/>
      <c r="D88" s="279"/>
      <c r="E88" s="289"/>
      <c r="F88" s="289"/>
      <c r="G88" s="289"/>
      <c r="H88" s="279"/>
      <c r="I88" s="279"/>
      <c r="J88" s="279"/>
      <c r="K88" s="282"/>
      <c r="L88" s="279"/>
      <c r="M88" s="426"/>
      <c r="N88" s="426"/>
      <c r="O88" s="427">
        <f t="shared" si="1"/>
        <v>0</v>
      </c>
      <c r="P88" s="289"/>
      <c r="Q88" s="279"/>
    </row>
    <row r="89" spans="1:17" s="109" customFormat="1" ht="15" customHeight="1" x14ac:dyDescent="0.25">
      <c r="A89" s="67"/>
      <c r="B89" s="288"/>
      <c r="C89" s="279"/>
      <c r="D89" s="279"/>
      <c r="E89" s="289"/>
      <c r="F89" s="289"/>
      <c r="G89" s="289"/>
      <c r="H89" s="279"/>
      <c r="I89" s="279"/>
      <c r="J89" s="279"/>
      <c r="K89" s="282"/>
      <c r="L89" s="279"/>
      <c r="M89" s="426"/>
      <c r="N89" s="426"/>
      <c r="O89" s="427">
        <f t="shared" si="1"/>
        <v>0</v>
      </c>
      <c r="P89" s="289"/>
      <c r="Q89" s="279"/>
    </row>
    <row r="90" spans="1:17" s="109" customFormat="1" ht="15" customHeight="1" x14ac:dyDescent="0.25">
      <c r="A90" s="67"/>
      <c r="B90" s="288"/>
      <c r="C90" s="279"/>
      <c r="D90" s="279"/>
      <c r="E90" s="289"/>
      <c r="F90" s="289"/>
      <c r="G90" s="289"/>
      <c r="H90" s="279"/>
      <c r="I90" s="279"/>
      <c r="J90" s="279"/>
      <c r="K90" s="282"/>
      <c r="L90" s="279"/>
      <c r="M90" s="426"/>
      <c r="N90" s="426"/>
      <c r="O90" s="427">
        <f t="shared" si="1"/>
        <v>0</v>
      </c>
      <c r="P90" s="289"/>
      <c r="Q90" s="279"/>
    </row>
    <row r="91" spans="1:17" s="109" customFormat="1" ht="15" customHeight="1" x14ac:dyDescent="0.25">
      <c r="A91" s="67"/>
      <c r="B91" s="288"/>
      <c r="C91" s="279"/>
      <c r="D91" s="279"/>
      <c r="E91" s="289"/>
      <c r="F91" s="289"/>
      <c r="G91" s="289"/>
      <c r="H91" s="279"/>
      <c r="I91" s="279"/>
      <c r="J91" s="279"/>
      <c r="K91" s="282"/>
      <c r="L91" s="279"/>
      <c r="M91" s="426"/>
      <c r="N91" s="426"/>
      <c r="O91" s="427">
        <f t="shared" si="1"/>
        <v>0</v>
      </c>
      <c r="P91" s="289"/>
      <c r="Q91" s="279"/>
    </row>
    <row r="92" spans="1:17" s="109" customFormat="1" ht="15" customHeight="1" x14ac:dyDescent="0.25">
      <c r="A92" s="67"/>
      <c r="B92" s="288"/>
      <c r="C92" s="279"/>
      <c r="D92" s="279"/>
      <c r="E92" s="289"/>
      <c r="F92" s="289"/>
      <c r="G92" s="289"/>
      <c r="H92" s="279"/>
      <c r="I92" s="279"/>
      <c r="J92" s="279"/>
      <c r="K92" s="282"/>
      <c r="L92" s="279"/>
      <c r="M92" s="426"/>
      <c r="N92" s="426"/>
      <c r="O92" s="427">
        <f t="shared" si="1"/>
        <v>0</v>
      </c>
      <c r="P92" s="289"/>
      <c r="Q92" s="279"/>
    </row>
    <row r="93" spans="1:17" s="109" customFormat="1" ht="15" customHeight="1" x14ac:dyDescent="0.25">
      <c r="A93" s="67"/>
      <c r="B93" s="288"/>
      <c r="C93" s="279"/>
      <c r="D93" s="279"/>
      <c r="E93" s="289"/>
      <c r="F93" s="289"/>
      <c r="G93" s="289"/>
      <c r="H93" s="279"/>
      <c r="I93" s="279"/>
      <c r="J93" s="279"/>
      <c r="K93" s="282"/>
      <c r="L93" s="279"/>
      <c r="M93" s="426"/>
      <c r="N93" s="426"/>
      <c r="O93" s="427">
        <f t="shared" si="1"/>
        <v>0</v>
      </c>
      <c r="P93" s="289"/>
      <c r="Q93" s="279"/>
    </row>
    <row r="94" spans="1:17" s="109" customFormat="1" ht="15" customHeight="1" x14ac:dyDescent="0.25">
      <c r="A94" s="67"/>
      <c r="B94" s="288"/>
      <c r="C94" s="279"/>
      <c r="D94" s="279"/>
      <c r="E94" s="289"/>
      <c r="F94" s="289"/>
      <c r="G94" s="289"/>
      <c r="H94" s="279"/>
      <c r="I94" s="279"/>
      <c r="J94" s="279"/>
      <c r="K94" s="282"/>
      <c r="L94" s="279"/>
      <c r="M94" s="426"/>
      <c r="N94" s="426"/>
      <c r="O94" s="427">
        <f t="shared" si="1"/>
        <v>0</v>
      </c>
      <c r="P94" s="289"/>
      <c r="Q94" s="279"/>
    </row>
    <row r="95" spans="1:17" s="109" customFormat="1" ht="15" customHeight="1" x14ac:dyDescent="0.25">
      <c r="A95" s="67"/>
      <c r="B95" s="288"/>
      <c r="C95" s="279"/>
      <c r="D95" s="279"/>
      <c r="E95" s="289"/>
      <c r="F95" s="289"/>
      <c r="G95" s="289"/>
      <c r="H95" s="279"/>
      <c r="I95" s="279"/>
      <c r="J95" s="279"/>
      <c r="K95" s="282"/>
      <c r="L95" s="279"/>
      <c r="M95" s="426"/>
      <c r="N95" s="426"/>
      <c r="O95" s="427">
        <f t="shared" si="1"/>
        <v>0</v>
      </c>
      <c r="P95" s="289"/>
      <c r="Q95" s="279"/>
    </row>
    <row r="96" spans="1:17" s="109" customFormat="1" ht="15" customHeight="1" x14ac:dyDescent="0.25">
      <c r="A96" s="67"/>
      <c r="B96" s="288"/>
      <c r="C96" s="279"/>
      <c r="D96" s="279"/>
      <c r="E96" s="289"/>
      <c r="F96" s="289"/>
      <c r="G96" s="289"/>
      <c r="H96" s="279"/>
      <c r="I96" s="279"/>
      <c r="J96" s="279"/>
      <c r="K96" s="282"/>
      <c r="L96" s="279"/>
      <c r="M96" s="426"/>
      <c r="N96" s="426"/>
      <c r="O96" s="427">
        <f t="shared" si="1"/>
        <v>0</v>
      </c>
      <c r="P96" s="289"/>
      <c r="Q96" s="279"/>
    </row>
    <row r="97" spans="1:17" s="109" customFormat="1" ht="15" customHeight="1" x14ac:dyDescent="0.25">
      <c r="A97" s="67"/>
      <c r="B97" s="288"/>
      <c r="C97" s="279"/>
      <c r="D97" s="279"/>
      <c r="E97" s="289"/>
      <c r="F97" s="289"/>
      <c r="G97" s="289"/>
      <c r="H97" s="279"/>
      <c r="I97" s="279"/>
      <c r="J97" s="279"/>
      <c r="K97" s="282"/>
      <c r="L97" s="279"/>
      <c r="M97" s="426"/>
      <c r="N97" s="426"/>
      <c r="O97" s="427">
        <f t="shared" si="1"/>
        <v>0</v>
      </c>
      <c r="P97" s="289"/>
      <c r="Q97" s="279"/>
    </row>
    <row r="98" spans="1:17" s="109" customFormat="1" ht="15" customHeight="1" x14ac:dyDescent="0.25">
      <c r="A98" s="67"/>
      <c r="B98" s="288"/>
      <c r="C98" s="279"/>
      <c r="D98" s="279"/>
      <c r="E98" s="289"/>
      <c r="F98" s="289"/>
      <c r="G98" s="289"/>
      <c r="H98" s="279"/>
      <c r="I98" s="279"/>
      <c r="J98" s="279"/>
      <c r="K98" s="282"/>
      <c r="L98" s="279"/>
      <c r="M98" s="426"/>
      <c r="N98" s="426"/>
      <c r="O98" s="427">
        <f t="shared" si="1"/>
        <v>0</v>
      </c>
      <c r="P98" s="289"/>
      <c r="Q98" s="279"/>
    </row>
    <row r="99" spans="1:17" s="109" customFormat="1" ht="15" customHeight="1" x14ac:dyDescent="0.25">
      <c r="A99" s="67"/>
      <c r="B99" s="288"/>
      <c r="C99" s="279"/>
      <c r="D99" s="279"/>
      <c r="E99" s="289"/>
      <c r="F99" s="289"/>
      <c r="G99" s="289"/>
      <c r="H99" s="279"/>
      <c r="I99" s="279"/>
      <c r="J99" s="279"/>
      <c r="K99" s="282"/>
      <c r="L99" s="279"/>
      <c r="M99" s="426"/>
      <c r="N99" s="426"/>
      <c r="O99" s="427">
        <f t="shared" si="1"/>
        <v>0</v>
      </c>
      <c r="P99" s="289"/>
      <c r="Q99" s="279"/>
    </row>
    <row r="100" spans="1:17" s="109" customFormat="1" ht="15" customHeight="1" x14ac:dyDescent="0.25">
      <c r="A100" s="67"/>
      <c r="B100" s="288"/>
      <c r="C100" s="279"/>
      <c r="D100" s="279"/>
      <c r="E100" s="289"/>
      <c r="F100" s="289"/>
      <c r="G100" s="289"/>
      <c r="H100" s="279"/>
      <c r="I100" s="279"/>
      <c r="J100" s="279"/>
      <c r="K100" s="282"/>
      <c r="L100" s="279"/>
      <c r="M100" s="426"/>
      <c r="N100" s="426"/>
      <c r="O100" s="427">
        <f t="shared" si="1"/>
        <v>0</v>
      </c>
      <c r="P100" s="289"/>
      <c r="Q100" s="279"/>
    </row>
    <row r="101" spans="1:17" s="109" customFormat="1" ht="15" customHeight="1" x14ac:dyDescent="0.25">
      <c r="A101" s="67"/>
      <c r="B101" s="288"/>
      <c r="C101" s="279"/>
      <c r="D101" s="279"/>
      <c r="E101" s="289"/>
      <c r="F101" s="289"/>
      <c r="G101" s="289"/>
      <c r="H101" s="279"/>
      <c r="I101" s="279"/>
      <c r="J101" s="279"/>
      <c r="K101" s="282"/>
      <c r="L101" s="279"/>
      <c r="M101" s="426"/>
      <c r="N101" s="426"/>
      <c r="O101" s="427">
        <f t="shared" si="1"/>
        <v>0</v>
      </c>
      <c r="P101" s="289"/>
      <c r="Q101" s="279"/>
    </row>
    <row r="102" spans="1:17" s="109" customFormat="1" ht="15" customHeight="1" x14ac:dyDescent="0.25">
      <c r="A102" s="67"/>
      <c r="B102" s="288"/>
      <c r="C102" s="279"/>
      <c r="D102" s="279"/>
      <c r="E102" s="289"/>
      <c r="F102" s="289"/>
      <c r="G102" s="289"/>
      <c r="H102" s="279"/>
      <c r="I102" s="279"/>
      <c r="J102" s="279"/>
      <c r="K102" s="282"/>
      <c r="L102" s="279"/>
      <c r="M102" s="426"/>
      <c r="N102" s="426"/>
      <c r="O102" s="427">
        <f t="shared" si="1"/>
        <v>0</v>
      </c>
      <c r="P102" s="289"/>
      <c r="Q102" s="279"/>
    </row>
    <row r="103" spans="1:17" s="109" customFormat="1" ht="15" customHeight="1" x14ac:dyDescent="0.25">
      <c r="A103" s="67"/>
      <c r="B103" s="288"/>
      <c r="C103" s="279"/>
      <c r="D103" s="279"/>
      <c r="E103" s="289"/>
      <c r="F103" s="289"/>
      <c r="G103" s="289"/>
      <c r="H103" s="279"/>
      <c r="I103" s="279"/>
      <c r="J103" s="279"/>
      <c r="K103" s="282"/>
      <c r="L103" s="279"/>
      <c r="M103" s="426"/>
      <c r="N103" s="426"/>
      <c r="O103" s="427">
        <f t="shared" si="1"/>
        <v>0</v>
      </c>
      <c r="P103" s="289"/>
      <c r="Q103" s="279"/>
    </row>
    <row r="104" spans="1:17" s="109" customFormat="1" ht="15" customHeight="1" x14ac:dyDescent="0.25">
      <c r="A104" s="67"/>
      <c r="B104" s="288"/>
      <c r="C104" s="279"/>
      <c r="D104" s="279"/>
      <c r="E104" s="289"/>
      <c r="F104" s="289"/>
      <c r="G104" s="289"/>
      <c r="H104" s="279"/>
      <c r="I104" s="279"/>
      <c r="J104" s="279"/>
      <c r="K104" s="282"/>
      <c r="L104" s="279"/>
      <c r="M104" s="426"/>
      <c r="N104" s="426"/>
      <c r="O104" s="427">
        <f t="shared" si="1"/>
        <v>0</v>
      </c>
      <c r="P104" s="289"/>
      <c r="Q104" s="279"/>
    </row>
    <row r="105" spans="1:17" s="109" customFormat="1" ht="15" customHeight="1" x14ac:dyDescent="0.25">
      <c r="A105" s="67"/>
      <c r="B105" s="288"/>
      <c r="C105" s="279"/>
      <c r="D105" s="279"/>
      <c r="E105" s="289"/>
      <c r="F105" s="289"/>
      <c r="G105" s="289"/>
      <c r="H105" s="279"/>
      <c r="I105" s="279"/>
      <c r="J105" s="279"/>
      <c r="K105" s="282"/>
      <c r="L105" s="279"/>
      <c r="M105" s="426"/>
      <c r="N105" s="426"/>
      <c r="O105" s="427">
        <f t="shared" si="1"/>
        <v>0</v>
      </c>
      <c r="P105" s="289"/>
      <c r="Q105" s="279"/>
    </row>
    <row r="106" spans="1:17" s="109" customFormat="1" ht="15" customHeight="1" x14ac:dyDescent="0.25">
      <c r="A106" s="67"/>
      <c r="B106" s="288"/>
      <c r="C106" s="279"/>
      <c r="D106" s="279"/>
      <c r="E106" s="289"/>
      <c r="F106" s="289"/>
      <c r="G106" s="289"/>
      <c r="H106" s="279"/>
      <c r="I106" s="279"/>
      <c r="J106" s="279"/>
      <c r="K106" s="282"/>
      <c r="L106" s="279"/>
      <c r="M106" s="426"/>
      <c r="N106" s="426"/>
      <c r="O106" s="427">
        <f t="shared" si="1"/>
        <v>0</v>
      </c>
      <c r="P106" s="289"/>
      <c r="Q106" s="279"/>
    </row>
    <row r="107" spans="1:17" s="109" customFormat="1" ht="15" customHeight="1" x14ac:dyDescent="0.25">
      <c r="A107" s="67"/>
      <c r="B107" s="288"/>
      <c r="C107" s="279"/>
      <c r="D107" s="279"/>
      <c r="E107" s="289"/>
      <c r="F107" s="289"/>
      <c r="G107" s="289"/>
      <c r="H107" s="279"/>
      <c r="I107" s="279"/>
      <c r="J107" s="279"/>
      <c r="K107" s="282"/>
      <c r="L107" s="279"/>
      <c r="M107" s="426"/>
      <c r="N107" s="426"/>
      <c r="O107" s="427">
        <f t="shared" si="1"/>
        <v>0</v>
      </c>
      <c r="P107" s="289"/>
      <c r="Q107" s="279"/>
    </row>
    <row r="108" spans="1:17" s="109" customFormat="1" ht="15" customHeight="1" x14ac:dyDescent="0.25">
      <c r="A108" s="67"/>
      <c r="B108" s="288"/>
      <c r="C108" s="279"/>
      <c r="D108" s="279"/>
      <c r="E108" s="289"/>
      <c r="F108" s="289"/>
      <c r="G108" s="289"/>
      <c r="H108" s="279"/>
      <c r="I108" s="279"/>
      <c r="J108" s="279"/>
      <c r="K108" s="282"/>
      <c r="L108" s="279"/>
      <c r="M108" s="426"/>
      <c r="N108" s="426"/>
      <c r="O108" s="427">
        <f t="shared" si="1"/>
        <v>0</v>
      </c>
      <c r="P108" s="289"/>
      <c r="Q108" s="279"/>
    </row>
    <row r="109" spans="1:17" s="109" customFormat="1" ht="15" customHeight="1" x14ac:dyDescent="0.25">
      <c r="A109" s="67"/>
      <c r="B109" s="288"/>
      <c r="C109" s="279"/>
      <c r="D109" s="279"/>
      <c r="E109" s="289"/>
      <c r="F109" s="289"/>
      <c r="G109" s="289"/>
      <c r="H109" s="279"/>
      <c r="I109" s="279"/>
      <c r="J109" s="279"/>
      <c r="K109" s="282"/>
      <c r="L109" s="279"/>
      <c r="M109" s="426"/>
      <c r="N109" s="426"/>
      <c r="O109" s="427">
        <f t="shared" si="1"/>
        <v>0</v>
      </c>
      <c r="P109" s="289"/>
      <c r="Q109" s="279"/>
    </row>
    <row r="110" spans="1:17" s="109" customFormat="1" ht="15" customHeight="1" x14ac:dyDescent="0.25">
      <c r="A110" s="67"/>
      <c r="B110" s="288"/>
      <c r="C110" s="279"/>
      <c r="D110" s="279"/>
      <c r="E110" s="289"/>
      <c r="F110" s="289"/>
      <c r="G110" s="289"/>
      <c r="H110" s="279"/>
      <c r="I110" s="279"/>
      <c r="J110" s="279"/>
      <c r="K110" s="282"/>
      <c r="L110" s="279"/>
      <c r="M110" s="426"/>
      <c r="N110" s="426"/>
      <c r="O110" s="427">
        <f t="shared" si="1"/>
        <v>0</v>
      </c>
      <c r="P110" s="289"/>
      <c r="Q110" s="279"/>
    </row>
    <row r="111" spans="1:17" s="109" customFormat="1" ht="15" customHeight="1" x14ac:dyDescent="0.25">
      <c r="A111" s="67"/>
      <c r="B111" s="288"/>
      <c r="C111" s="279"/>
      <c r="D111" s="279"/>
      <c r="E111" s="289"/>
      <c r="F111" s="289"/>
      <c r="G111" s="289"/>
      <c r="H111" s="279"/>
      <c r="I111" s="279"/>
      <c r="J111" s="279"/>
      <c r="K111" s="282"/>
      <c r="L111" s="279"/>
      <c r="M111" s="426"/>
      <c r="N111" s="426"/>
      <c r="O111" s="427">
        <f t="shared" si="1"/>
        <v>0</v>
      </c>
      <c r="P111" s="289"/>
      <c r="Q111" s="279"/>
    </row>
    <row r="112" spans="1:17" s="109" customFormat="1" ht="15" customHeight="1" x14ac:dyDescent="0.25">
      <c r="A112" s="67"/>
      <c r="B112" s="288"/>
      <c r="C112" s="279"/>
      <c r="D112" s="279"/>
      <c r="E112" s="289"/>
      <c r="F112" s="289"/>
      <c r="G112" s="289"/>
      <c r="H112" s="279"/>
      <c r="I112" s="279"/>
      <c r="J112" s="279"/>
      <c r="K112" s="282"/>
      <c r="L112" s="279"/>
      <c r="M112" s="426"/>
      <c r="N112" s="426"/>
      <c r="O112" s="427">
        <f t="shared" si="1"/>
        <v>0</v>
      </c>
      <c r="P112" s="289"/>
      <c r="Q112" s="279"/>
    </row>
    <row r="113" spans="1:17" s="109" customFormat="1" ht="15" customHeight="1" x14ac:dyDescent="0.25">
      <c r="A113" s="67"/>
      <c r="B113" s="288"/>
      <c r="C113" s="279"/>
      <c r="D113" s="279"/>
      <c r="E113" s="289"/>
      <c r="F113" s="289"/>
      <c r="G113" s="289"/>
      <c r="H113" s="279"/>
      <c r="I113" s="279"/>
      <c r="J113" s="279"/>
      <c r="K113" s="282"/>
      <c r="L113" s="279"/>
      <c r="M113" s="426"/>
      <c r="N113" s="426"/>
      <c r="O113" s="427">
        <f t="shared" si="1"/>
        <v>0</v>
      </c>
      <c r="P113" s="289"/>
      <c r="Q113" s="279"/>
    </row>
    <row r="114" spans="1:17" s="109" customFormat="1" ht="15" customHeight="1" x14ac:dyDescent="0.25">
      <c r="A114" s="67"/>
      <c r="B114" s="288"/>
      <c r="C114" s="279"/>
      <c r="D114" s="279"/>
      <c r="E114" s="289"/>
      <c r="F114" s="289"/>
      <c r="G114" s="289"/>
      <c r="H114" s="279"/>
      <c r="I114" s="279"/>
      <c r="J114" s="279"/>
      <c r="K114" s="282"/>
      <c r="L114" s="279"/>
      <c r="M114" s="426"/>
      <c r="N114" s="426"/>
      <c r="O114" s="427">
        <f t="shared" si="1"/>
        <v>0</v>
      </c>
      <c r="P114" s="289"/>
      <c r="Q114" s="279"/>
    </row>
    <row r="115" spans="1:17" s="109" customFormat="1" ht="15" customHeight="1" x14ac:dyDescent="0.25">
      <c r="A115" s="67"/>
      <c r="B115" s="288"/>
      <c r="C115" s="279"/>
      <c r="D115" s="279"/>
      <c r="E115" s="289"/>
      <c r="F115" s="289"/>
      <c r="G115" s="289"/>
      <c r="H115" s="279"/>
      <c r="I115" s="279"/>
      <c r="J115" s="279"/>
      <c r="K115" s="282"/>
      <c r="L115" s="279"/>
      <c r="M115" s="426"/>
      <c r="N115" s="426"/>
      <c r="O115" s="427">
        <f t="shared" si="1"/>
        <v>0</v>
      </c>
      <c r="P115" s="289"/>
      <c r="Q115" s="279"/>
    </row>
    <row r="116" spans="1:17" s="109" customFormat="1" ht="15" customHeight="1" x14ac:dyDescent="0.25">
      <c r="A116" s="67"/>
      <c r="B116" s="288"/>
      <c r="C116" s="279"/>
      <c r="D116" s="279"/>
      <c r="E116" s="289"/>
      <c r="F116" s="289"/>
      <c r="G116" s="289"/>
      <c r="H116" s="279"/>
      <c r="I116" s="279"/>
      <c r="J116" s="279"/>
      <c r="K116" s="282"/>
      <c r="L116" s="279"/>
      <c r="M116" s="426"/>
      <c r="N116" s="426"/>
      <c r="O116" s="427">
        <f t="shared" si="1"/>
        <v>0</v>
      </c>
      <c r="P116" s="289"/>
      <c r="Q116" s="279"/>
    </row>
    <row r="117" spans="1:17" s="109" customFormat="1" ht="15" customHeight="1" x14ac:dyDescent="0.25">
      <c r="A117" s="67"/>
      <c r="B117" s="288"/>
      <c r="C117" s="279"/>
      <c r="D117" s="279"/>
      <c r="E117" s="289"/>
      <c r="F117" s="289"/>
      <c r="G117" s="289"/>
      <c r="H117" s="279"/>
      <c r="I117" s="279"/>
      <c r="J117" s="279"/>
      <c r="K117" s="282"/>
      <c r="L117" s="279"/>
      <c r="M117" s="426"/>
      <c r="N117" s="426"/>
      <c r="O117" s="427">
        <f t="shared" si="1"/>
        <v>0</v>
      </c>
      <c r="P117" s="289"/>
      <c r="Q117" s="279"/>
    </row>
    <row r="118" spans="1:17" s="109" customFormat="1" ht="15" customHeight="1" x14ac:dyDescent="0.25">
      <c r="A118" s="67"/>
      <c r="B118" s="288"/>
      <c r="C118" s="279"/>
      <c r="D118" s="279"/>
      <c r="E118" s="289"/>
      <c r="F118" s="289"/>
      <c r="G118" s="289"/>
      <c r="H118" s="279"/>
      <c r="I118" s="279"/>
      <c r="J118" s="279"/>
      <c r="K118" s="282"/>
      <c r="L118" s="279"/>
      <c r="M118" s="426"/>
      <c r="N118" s="426"/>
      <c r="O118" s="427">
        <f t="shared" si="1"/>
        <v>0</v>
      </c>
      <c r="P118" s="289"/>
      <c r="Q118" s="279"/>
    </row>
    <row r="119" spans="1:17" s="109" customFormat="1" ht="15" customHeight="1" x14ac:dyDescent="0.25">
      <c r="A119" s="67"/>
      <c r="B119" s="288"/>
      <c r="C119" s="279"/>
      <c r="D119" s="279"/>
      <c r="E119" s="289"/>
      <c r="F119" s="289"/>
      <c r="G119" s="289"/>
      <c r="H119" s="279"/>
      <c r="I119" s="279"/>
      <c r="J119" s="279"/>
      <c r="K119" s="282"/>
      <c r="L119" s="279"/>
      <c r="M119" s="426"/>
      <c r="N119" s="426"/>
      <c r="O119" s="427">
        <f t="shared" si="1"/>
        <v>0</v>
      </c>
      <c r="P119" s="289"/>
      <c r="Q119" s="279"/>
    </row>
    <row r="120" spans="1:17" s="109" customFormat="1" ht="15" customHeight="1" x14ac:dyDescent="0.25">
      <c r="A120" s="67"/>
      <c r="B120" s="288"/>
      <c r="C120" s="279"/>
      <c r="D120" s="279"/>
      <c r="E120" s="289"/>
      <c r="F120" s="289"/>
      <c r="G120" s="289"/>
      <c r="H120" s="279"/>
      <c r="I120" s="279"/>
      <c r="J120" s="279"/>
      <c r="K120" s="282"/>
      <c r="L120" s="279"/>
      <c r="M120" s="426"/>
      <c r="N120" s="426"/>
      <c r="O120" s="427">
        <f t="shared" si="1"/>
        <v>0</v>
      </c>
      <c r="P120" s="289"/>
      <c r="Q120" s="279"/>
    </row>
    <row r="121" spans="1:17" s="109" customFormat="1" ht="15" customHeight="1" x14ac:dyDescent="0.25">
      <c r="A121" s="67"/>
      <c r="B121" s="288"/>
      <c r="C121" s="279"/>
      <c r="D121" s="279"/>
      <c r="E121" s="289"/>
      <c r="F121" s="289"/>
      <c r="G121" s="289"/>
      <c r="H121" s="279"/>
      <c r="I121" s="279"/>
      <c r="J121" s="279"/>
      <c r="K121" s="282"/>
      <c r="L121" s="279"/>
      <c r="M121" s="426"/>
      <c r="N121" s="426"/>
      <c r="O121" s="427">
        <f t="shared" si="1"/>
        <v>0</v>
      </c>
      <c r="P121" s="289"/>
      <c r="Q121" s="279"/>
    </row>
    <row r="122" spans="1:17" s="109" customFormat="1" ht="15" customHeight="1" x14ac:dyDescent="0.25">
      <c r="A122" s="67"/>
      <c r="B122" s="288"/>
      <c r="C122" s="279"/>
      <c r="D122" s="279"/>
      <c r="E122" s="289"/>
      <c r="F122" s="289"/>
      <c r="G122" s="289"/>
      <c r="H122" s="279"/>
      <c r="I122" s="279"/>
      <c r="J122" s="279"/>
      <c r="K122" s="282"/>
      <c r="L122" s="279"/>
      <c r="M122" s="426"/>
      <c r="N122" s="426"/>
      <c r="O122" s="427">
        <f t="shared" si="1"/>
        <v>0</v>
      </c>
      <c r="P122" s="289"/>
      <c r="Q122" s="279"/>
    </row>
    <row r="123" spans="1:17" s="109" customFormat="1" ht="15" customHeight="1" x14ac:dyDescent="0.25">
      <c r="A123" s="67"/>
      <c r="B123" s="288"/>
      <c r="C123" s="279"/>
      <c r="D123" s="279"/>
      <c r="E123" s="289"/>
      <c r="F123" s="289"/>
      <c r="G123" s="289"/>
      <c r="H123" s="279"/>
      <c r="I123" s="279"/>
      <c r="J123" s="279"/>
      <c r="K123" s="282"/>
      <c r="L123" s="279"/>
      <c r="M123" s="426"/>
      <c r="N123" s="426"/>
      <c r="O123" s="427">
        <f t="shared" si="1"/>
        <v>0</v>
      </c>
      <c r="P123" s="289"/>
      <c r="Q123" s="279"/>
    </row>
    <row r="124" spans="1:17" s="109" customFormat="1" ht="15" customHeight="1" x14ac:dyDescent="0.25">
      <c r="A124" s="67"/>
      <c r="B124" s="288"/>
      <c r="C124" s="279"/>
      <c r="D124" s="279"/>
      <c r="E124" s="289"/>
      <c r="F124" s="289"/>
      <c r="G124" s="289"/>
      <c r="H124" s="279"/>
      <c r="I124" s="279"/>
      <c r="J124" s="279"/>
      <c r="K124" s="282"/>
      <c r="L124" s="279"/>
      <c r="M124" s="426"/>
      <c r="N124" s="426"/>
      <c r="O124" s="427">
        <f t="shared" si="1"/>
        <v>0</v>
      </c>
      <c r="P124" s="289"/>
      <c r="Q124" s="279"/>
    </row>
    <row r="125" spans="1:17" s="109" customFormat="1" ht="15" customHeight="1" x14ac:dyDescent="0.25">
      <c r="A125" s="67"/>
      <c r="B125" s="288"/>
      <c r="C125" s="279"/>
      <c r="D125" s="279"/>
      <c r="E125" s="289"/>
      <c r="F125" s="289"/>
      <c r="G125" s="289"/>
      <c r="H125" s="279"/>
      <c r="I125" s="279"/>
      <c r="J125" s="279"/>
      <c r="K125" s="282"/>
      <c r="L125" s="279"/>
      <c r="M125" s="426"/>
      <c r="N125" s="426"/>
      <c r="O125" s="427">
        <f t="shared" si="1"/>
        <v>0</v>
      </c>
      <c r="P125" s="289"/>
      <c r="Q125" s="279"/>
    </row>
    <row r="126" spans="1:17" s="109" customFormat="1" ht="15" customHeight="1" x14ac:dyDescent="0.25">
      <c r="A126" s="67"/>
      <c r="B126" s="288"/>
      <c r="C126" s="279"/>
      <c r="D126" s="279"/>
      <c r="E126" s="289"/>
      <c r="F126" s="289"/>
      <c r="G126" s="289"/>
      <c r="H126" s="279"/>
      <c r="I126" s="279"/>
      <c r="J126" s="279"/>
      <c r="K126" s="282"/>
      <c r="L126" s="279"/>
      <c r="M126" s="426"/>
      <c r="N126" s="426"/>
      <c r="O126" s="427">
        <f t="shared" si="1"/>
        <v>0</v>
      </c>
      <c r="P126" s="289"/>
      <c r="Q126" s="279"/>
    </row>
    <row r="127" spans="1:17" s="109" customFormat="1" ht="15" customHeight="1" x14ac:dyDescent="0.25">
      <c r="A127" s="67"/>
      <c r="B127" s="288"/>
      <c r="C127" s="279"/>
      <c r="D127" s="279"/>
      <c r="E127" s="289"/>
      <c r="F127" s="289"/>
      <c r="G127" s="289"/>
      <c r="H127" s="279"/>
      <c r="I127" s="279"/>
      <c r="J127" s="279"/>
      <c r="K127" s="282"/>
      <c r="L127" s="279"/>
      <c r="M127" s="426"/>
      <c r="N127" s="426"/>
      <c r="O127" s="427">
        <f t="shared" si="1"/>
        <v>0</v>
      </c>
      <c r="P127" s="289"/>
      <c r="Q127" s="279"/>
    </row>
    <row r="128" spans="1:17" s="109" customFormat="1" ht="15" customHeight="1" x14ac:dyDescent="0.25">
      <c r="A128" s="67"/>
      <c r="B128" s="288"/>
      <c r="C128" s="279"/>
      <c r="D128" s="279"/>
      <c r="E128" s="289"/>
      <c r="F128" s="289"/>
      <c r="G128" s="289"/>
      <c r="H128" s="279"/>
      <c r="I128" s="279"/>
      <c r="J128" s="279"/>
      <c r="K128" s="282"/>
      <c r="L128" s="279"/>
      <c r="M128" s="426"/>
      <c r="N128" s="426"/>
      <c r="O128" s="427">
        <f t="shared" si="1"/>
        <v>0</v>
      </c>
      <c r="P128" s="289"/>
      <c r="Q128" s="279"/>
    </row>
    <row r="129" spans="1:17" s="109" customFormat="1" ht="15" customHeight="1" x14ac:dyDescent="0.25">
      <c r="A129" s="67"/>
      <c r="B129" s="288"/>
      <c r="C129" s="279"/>
      <c r="D129" s="279"/>
      <c r="E129" s="289"/>
      <c r="F129" s="289"/>
      <c r="G129" s="289"/>
      <c r="H129" s="279"/>
      <c r="I129" s="279"/>
      <c r="J129" s="279"/>
      <c r="K129" s="282"/>
      <c r="L129" s="279"/>
      <c r="M129" s="426"/>
      <c r="N129" s="426"/>
      <c r="O129" s="427">
        <f t="shared" si="1"/>
        <v>0</v>
      </c>
      <c r="P129" s="289"/>
      <c r="Q129" s="279"/>
    </row>
    <row r="130" spans="1:17" s="109" customFormat="1" ht="15" customHeight="1" x14ac:dyDescent="0.25">
      <c r="A130" s="67"/>
      <c r="B130" s="288"/>
      <c r="C130" s="279"/>
      <c r="D130" s="279"/>
      <c r="E130" s="289"/>
      <c r="F130" s="289"/>
      <c r="G130" s="289"/>
      <c r="H130" s="279"/>
      <c r="I130" s="279"/>
      <c r="J130" s="279"/>
      <c r="K130" s="282"/>
      <c r="L130" s="279"/>
      <c r="M130" s="426"/>
      <c r="N130" s="426"/>
      <c r="O130" s="427">
        <f t="shared" si="1"/>
        <v>0</v>
      </c>
      <c r="P130" s="289"/>
      <c r="Q130" s="279"/>
    </row>
    <row r="131" spans="1:17" s="109" customFormat="1" ht="15" customHeight="1" x14ac:dyDescent="0.25">
      <c r="A131" s="67"/>
      <c r="B131" s="288"/>
      <c r="C131" s="279"/>
      <c r="D131" s="279"/>
      <c r="E131" s="289"/>
      <c r="F131" s="289"/>
      <c r="G131" s="289"/>
      <c r="H131" s="279"/>
      <c r="I131" s="279"/>
      <c r="J131" s="279"/>
      <c r="K131" s="282"/>
      <c r="L131" s="279"/>
      <c r="M131" s="426"/>
      <c r="N131" s="426"/>
      <c r="O131" s="427">
        <f t="shared" si="1"/>
        <v>0</v>
      </c>
      <c r="P131" s="289"/>
      <c r="Q131" s="279"/>
    </row>
    <row r="132" spans="1:17" s="109" customFormat="1" ht="15" customHeight="1" x14ac:dyDescent="0.25">
      <c r="A132" s="67"/>
      <c r="B132" s="288"/>
      <c r="C132" s="279"/>
      <c r="D132" s="279"/>
      <c r="E132" s="289"/>
      <c r="F132" s="289"/>
      <c r="G132" s="289"/>
      <c r="H132" s="279"/>
      <c r="I132" s="279"/>
      <c r="J132" s="279"/>
      <c r="K132" s="282"/>
      <c r="L132" s="279"/>
      <c r="M132" s="426"/>
      <c r="N132" s="426"/>
      <c r="O132" s="427">
        <f t="shared" si="1"/>
        <v>0</v>
      </c>
      <c r="P132" s="289"/>
      <c r="Q132" s="279"/>
    </row>
    <row r="133" spans="1:17" s="109" customFormat="1" ht="15" customHeight="1" x14ac:dyDescent="0.25">
      <c r="A133" s="67"/>
      <c r="B133" s="288"/>
      <c r="C133" s="279"/>
      <c r="D133" s="279"/>
      <c r="E133" s="289"/>
      <c r="F133" s="289"/>
      <c r="G133" s="289"/>
      <c r="H133" s="279"/>
      <c r="I133" s="279"/>
      <c r="J133" s="279"/>
      <c r="K133" s="282"/>
      <c r="L133" s="279"/>
      <c r="M133" s="426"/>
      <c r="N133" s="426"/>
      <c r="O133" s="427">
        <f t="shared" si="1"/>
        <v>0</v>
      </c>
      <c r="P133" s="289"/>
      <c r="Q133" s="279"/>
    </row>
    <row r="134" spans="1:17" s="109" customFormat="1" ht="15" customHeight="1" x14ac:dyDescent="0.25">
      <c r="A134" s="67"/>
      <c r="B134" s="288"/>
      <c r="C134" s="279"/>
      <c r="D134" s="279"/>
      <c r="E134" s="289"/>
      <c r="F134" s="289"/>
      <c r="G134" s="289"/>
      <c r="H134" s="279"/>
      <c r="I134" s="279"/>
      <c r="J134" s="279"/>
      <c r="K134" s="282"/>
      <c r="L134" s="279"/>
      <c r="M134" s="426"/>
      <c r="N134" s="426"/>
      <c r="O134" s="427">
        <f t="shared" si="1"/>
        <v>0</v>
      </c>
      <c r="P134" s="289"/>
      <c r="Q134" s="279"/>
    </row>
    <row r="135" spans="1:17" s="109" customFormat="1" ht="15" customHeight="1" x14ac:dyDescent="0.25">
      <c r="A135" s="67"/>
      <c r="B135" s="288"/>
      <c r="C135" s="279"/>
      <c r="D135" s="279"/>
      <c r="E135" s="289"/>
      <c r="F135" s="289"/>
      <c r="G135" s="289"/>
      <c r="H135" s="279"/>
      <c r="I135" s="279"/>
      <c r="J135" s="279"/>
      <c r="K135" s="282"/>
      <c r="L135" s="279"/>
      <c r="M135" s="426"/>
      <c r="N135" s="426"/>
      <c r="O135" s="427">
        <f t="shared" si="1"/>
        <v>0</v>
      </c>
      <c r="P135" s="289"/>
      <c r="Q135" s="279"/>
    </row>
    <row r="136" spans="1:17" s="109" customFormat="1" ht="15" customHeight="1" x14ac:dyDescent="0.25">
      <c r="A136" s="67"/>
      <c r="B136" s="288"/>
      <c r="C136" s="279"/>
      <c r="D136" s="279"/>
      <c r="E136" s="289"/>
      <c r="F136" s="289"/>
      <c r="G136" s="289"/>
      <c r="H136" s="279"/>
      <c r="I136" s="279"/>
      <c r="J136" s="279"/>
      <c r="K136" s="282"/>
      <c r="L136" s="279"/>
      <c r="M136" s="426"/>
      <c r="N136" s="426"/>
      <c r="O136" s="427">
        <f t="shared" si="1"/>
        <v>0</v>
      </c>
      <c r="P136" s="289"/>
      <c r="Q136" s="279"/>
    </row>
    <row r="137" spans="1:17" s="109" customFormat="1" ht="15" customHeight="1" x14ac:dyDescent="0.25">
      <c r="A137" s="67"/>
      <c r="B137" s="288"/>
      <c r="C137" s="279"/>
      <c r="D137" s="279"/>
      <c r="E137" s="289"/>
      <c r="F137" s="289"/>
      <c r="G137" s="289"/>
      <c r="H137" s="279"/>
      <c r="I137" s="279"/>
      <c r="J137" s="279"/>
      <c r="K137" s="282"/>
      <c r="L137" s="279"/>
      <c r="M137" s="426"/>
      <c r="N137" s="426"/>
      <c r="O137" s="427">
        <f t="shared" si="1"/>
        <v>0</v>
      </c>
      <c r="P137" s="289"/>
      <c r="Q137" s="279"/>
    </row>
    <row r="138" spans="1:17" s="109" customFormat="1" ht="15" customHeight="1" x14ac:dyDescent="0.25">
      <c r="A138" s="67"/>
      <c r="B138" s="288"/>
      <c r="C138" s="279"/>
      <c r="D138" s="279"/>
      <c r="E138" s="289"/>
      <c r="F138" s="289"/>
      <c r="G138" s="289"/>
      <c r="H138" s="279"/>
      <c r="I138" s="279"/>
      <c r="J138" s="279"/>
      <c r="K138" s="282"/>
      <c r="L138" s="279"/>
      <c r="M138" s="426"/>
      <c r="N138" s="426"/>
      <c r="O138" s="427">
        <f t="shared" si="1"/>
        <v>0</v>
      </c>
      <c r="P138" s="289"/>
      <c r="Q138" s="279"/>
    </row>
    <row r="139" spans="1:17" s="109" customFormat="1" ht="15" customHeight="1" x14ac:dyDescent="0.25">
      <c r="A139" s="67"/>
      <c r="B139" s="288"/>
      <c r="C139" s="279"/>
      <c r="D139" s="279"/>
      <c r="E139" s="289"/>
      <c r="F139" s="289"/>
      <c r="G139" s="289"/>
      <c r="H139" s="279"/>
      <c r="I139" s="279"/>
      <c r="J139" s="279"/>
      <c r="K139" s="282"/>
      <c r="L139" s="279"/>
      <c r="M139" s="426"/>
      <c r="N139" s="426"/>
      <c r="O139" s="427">
        <f t="shared" si="1"/>
        <v>0</v>
      </c>
      <c r="P139" s="289"/>
      <c r="Q139" s="279"/>
    </row>
    <row r="140" spans="1:17" s="109" customFormat="1" ht="15" customHeight="1" x14ac:dyDescent="0.25">
      <c r="A140" s="67"/>
      <c r="B140" s="288"/>
      <c r="C140" s="279"/>
      <c r="D140" s="279"/>
      <c r="E140" s="289"/>
      <c r="F140" s="289"/>
      <c r="G140" s="289"/>
      <c r="H140" s="279"/>
      <c r="I140" s="279"/>
      <c r="J140" s="279"/>
      <c r="K140" s="282"/>
      <c r="L140" s="279"/>
      <c r="M140" s="426"/>
      <c r="N140" s="426"/>
      <c r="O140" s="427">
        <f t="shared" si="1"/>
        <v>0</v>
      </c>
      <c r="P140" s="289"/>
      <c r="Q140" s="279"/>
    </row>
    <row r="141" spans="1:17" s="109" customFormat="1" ht="15" customHeight="1" x14ac:dyDescent="0.25">
      <c r="A141" s="67"/>
      <c r="B141" s="288"/>
      <c r="C141" s="279"/>
      <c r="D141" s="279"/>
      <c r="E141" s="289"/>
      <c r="F141" s="289"/>
      <c r="G141" s="289"/>
      <c r="H141" s="279"/>
      <c r="I141" s="279"/>
      <c r="J141" s="279"/>
      <c r="K141" s="282"/>
      <c r="L141" s="279"/>
      <c r="M141" s="426"/>
      <c r="N141" s="426"/>
      <c r="O141" s="427">
        <f t="shared" si="1"/>
        <v>0</v>
      </c>
      <c r="P141" s="289"/>
      <c r="Q141" s="279"/>
    </row>
    <row r="142" spans="1:17" s="109" customFormat="1" ht="15" customHeight="1" x14ac:dyDescent="0.25">
      <c r="A142" s="67"/>
      <c r="B142" s="288"/>
      <c r="C142" s="279"/>
      <c r="D142" s="279"/>
      <c r="E142" s="289"/>
      <c r="F142" s="289"/>
      <c r="G142" s="289"/>
      <c r="H142" s="279"/>
      <c r="I142" s="279"/>
      <c r="J142" s="279"/>
      <c r="K142" s="282"/>
      <c r="L142" s="279"/>
      <c r="M142" s="426"/>
      <c r="N142" s="426"/>
      <c r="O142" s="427">
        <f t="shared" si="1"/>
        <v>0</v>
      </c>
      <c r="P142" s="289"/>
      <c r="Q142" s="279"/>
    </row>
    <row r="143" spans="1:17" s="109" customFormat="1" ht="15" customHeight="1" x14ac:dyDescent="0.25">
      <c r="A143" s="67"/>
      <c r="B143" s="288"/>
      <c r="C143" s="279"/>
      <c r="D143" s="279"/>
      <c r="E143" s="289"/>
      <c r="F143" s="289"/>
      <c r="G143" s="289"/>
      <c r="H143" s="279"/>
      <c r="I143" s="279"/>
      <c r="J143" s="279"/>
      <c r="K143" s="282"/>
      <c r="L143" s="279"/>
      <c r="M143" s="426"/>
      <c r="N143" s="426"/>
      <c r="O143" s="427">
        <f t="shared" si="1"/>
        <v>0</v>
      </c>
      <c r="P143" s="289"/>
      <c r="Q143" s="279"/>
    </row>
    <row r="144" spans="1:17" s="109" customFormat="1" ht="15" customHeight="1" x14ac:dyDescent="0.25">
      <c r="A144" s="67"/>
      <c r="B144" s="288"/>
      <c r="C144" s="279"/>
      <c r="D144" s="279"/>
      <c r="E144" s="289"/>
      <c r="F144" s="289"/>
      <c r="G144" s="289"/>
      <c r="H144" s="279"/>
      <c r="I144" s="279"/>
      <c r="J144" s="279"/>
      <c r="K144" s="282"/>
      <c r="L144" s="279"/>
      <c r="M144" s="426"/>
      <c r="N144" s="426"/>
      <c r="O144" s="427">
        <f t="shared" si="1"/>
        <v>0</v>
      </c>
      <c r="P144" s="289"/>
      <c r="Q144" s="279"/>
    </row>
    <row r="145" spans="1:17" s="109" customFormat="1" ht="15" customHeight="1" x14ac:dyDescent="0.25">
      <c r="A145" s="67"/>
      <c r="B145" s="288"/>
      <c r="C145" s="279"/>
      <c r="D145" s="279"/>
      <c r="E145" s="289"/>
      <c r="F145" s="289"/>
      <c r="G145" s="289"/>
      <c r="H145" s="279"/>
      <c r="I145" s="279"/>
      <c r="J145" s="279"/>
      <c r="K145" s="282"/>
      <c r="L145" s="279"/>
      <c r="M145" s="426"/>
      <c r="N145" s="426"/>
      <c r="O145" s="427">
        <f t="shared" si="1"/>
        <v>0</v>
      </c>
      <c r="P145" s="289"/>
      <c r="Q145" s="279"/>
    </row>
    <row r="146" spans="1:17" s="109" customFormat="1" ht="15" customHeight="1" x14ac:dyDescent="0.25">
      <c r="A146" s="67"/>
      <c r="B146" s="288"/>
      <c r="C146" s="279"/>
      <c r="D146" s="279"/>
      <c r="E146" s="289"/>
      <c r="F146" s="289"/>
      <c r="G146" s="289"/>
      <c r="H146" s="279"/>
      <c r="I146" s="279"/>
      <c r="J146" s="279"/>
      <c r="K146" s="282"/>
      <c r="L146" s="279"/>
      <c r="M146" s="426"/>
      <c r="N146" s="426"/>
      <c r="O146" s="427">
        <f t="shared" si="1"/>
        <v>0</v>
      </c>
      <c r="P146" s="289"/>
      <c r="Q146" s="279"/>
    </row>
    <row r="147" spans="1:17" s="109" customFormat="1" ht="15" customHeight="1" x14ac:dyDescent="0.25">
      <c r="A147" s="67"/>
      <c r="B147" s="288"/>
      <c r="C147" s="279"/>
      <c r="D147" s="279"/>
      <c r="E147" s="289"/>
      <c r="F147" s="289"/>
      <c r="G147" s="289"/>
      <c r="H147" s="279"/>
      <c r="I147" s="279"/>
      <c r="J147" s="279"/>
      <c r="K147" s="282"/>
      <c r="L147" s="279"/>
      <c r="M147" s="426"/>
      <c r="N147" s="426"/>
      <c r="O147" s="427">
        <f t="shared" si="1"/>
        <v>0</v>
      </c>
      <c r="P147" s="289"/>
      <c r="Q147" s="279"/>
    </row>
    <row r="148" spans="1:17" s="109" customFormat="1" ht="15" customHeight="1" x14ac:dyDescent="0.25">
      <c r="A148" s="67"/>
      <c r="B148" s="288"/>
      <c r="C148" s="279"/>
      <c r="D148" s="279"/>
      <c r="E148" s="289"/>
      <c r="F148" s="289"/>
      <c r="G148" s="289"/>
      <c r="H148" s="279"/>
      <c r="I148" s="279"/>
      <c r="J148" s="279"/>
      <c r="K148" s="282"/>
      <c r="L148" s="279"/>
      <c r="M148" s="426"/>
      <c r="N148" s="426"/>
      <c r="O148" s="427">
        <f t="shared" si="1"/>
        <v>0</v>
      </c>
      <c r="P148" s="289"/>
      <c r="Q148" s="279"/>
    </row>
    <row r="149" spans="1:17" s="109" customFormat="1" ht="15" customHeight="1" x14ac:dyDescent="0.25">
      <c r="A149" s="67"/>
      <c r="B149" s="288"/>
      <c r="C149" s="279"/>
      <c r="D149" s="279"/>
      <c r="E149" s="289"/>
      <c r="F149" s="289"/>
      <c r="G149" s="289"/>
      <c r="H149" s="279"/>
      <c r="I149" s="279"/>
      <c r="J149" s="279"/>
      <c r="K149" s="282"/>
      <c r="L149" s="279"/>
      <c r="M149" s="426"/>
      <c r="N149" s="426"/>
      <c r="O149" s="427">
        <f t="shared" si="1"/>
        <v>0</v>
      </c>
      <c r="P149" s="289"/>
      <c r="Q149" s="279"/>
    </row>
    <row r="150" spans="1:17" s="109" customFormat="1" ht="15" customHeight="1" x14ac:dyDescent="0.25">
      <c r="A150" s="67"/>
      <c r="B150" s="288"/>
      <c r="C150" s="279"/>
      <c r="D150" s="279"/>
      <c r="E150" s="289"/>
      <c r="F150" s="289"/>
      <c r="G150" s="289"/>
      <c r="H150" s="279"/>
      <c r="I150" s="279"/>
      <c r="J150" s="279"/>
      <c r="K150" s="282"/>
      <c r="L150" s="279"/>
      <c r="M150" s="426"/>
      <c r="N150" s="426"/>
      <c r="O150" s="427">
        <f t="shared" si="1"/>
        <v>0</v>
      </c>
      <c r="P150" s="289"/>
      <c r="Q150" s="279"/>
    </row>
    <row r="151" spans="1:17" s="109" customFormat="1" ht="15" customHeight="1" x14ac:dyDescent="0.25">
      <c r="A151" s="67"/>
      <c r="B151" s="288"/>
      <c r="C151" s="279"/>
      <c r="D151" s="279"/>
      <c r="E151" s="289"/>
      <c r="F151" s="289"/>
      <c r="G151" s="289"/>
      <c r="H151" s="279"/>
      <c r="I151" s="279"/>
      <c r="J151" s="279"/>
      <c r="K151" s="282"/>
      <c r="L151" s="279"/>
      <c r="M151" s="426"/>
      <c r="N151" s="426"/>
      <c r="O151" s="427">
        <f t="shared" si="1"/>
        <v>0</v>
      </c>
      <c r="P151" s="289"/>
      <c r="Q151" s="279"/>
    </row>
    <row r="152" spans="1:17" s="109" customFormat="1" ht="15" customHeight="1" x14ac:dyDescent="0.25">
      <c r="A152" s="67"/>
      <c r="B152" s="288"/>
      <c r="C152" s="279"/>
      <c r="D152" s="279"/>
      <c r="E152" s="289"/>
      <c r="F152" s="289"/>
      <c r="G152" s="289"/>
      <c r="H152" s="279"/>
      <c r="I152" s="279"/>
      <c r="J152" s="279"/>
      <c r="K152" s="282"/>
      <c r="L152" s="279"/>
      <c r="M152" s="426"/>
      <c r="N152" s="426"/>
      <c r="O152" s="427">
        <f t="shared" si="1"/>
        <v>0</v>
      </c>
      <c r="P152" s="289"/>
      <c r="Q152" s="279"/>
    </row>
    <row r="153" spans="1:17" s="109" customFormat="1" ht="15" customHeight="1" x14ac:dyDescent="0.25">
      <c r="A153" s="67"/>
      <c r="B153" s="288"/>
      <c r="C153" s="279"/>
      <c r="D153" s="279"/>
      <c r="E153" s="289"/>
      <c r="F153" s="289"/>
      <c r="G153" s="289"/>
      <c r="H153" s="279"/>
      <c r="I153" s="279"/>
      <c r="J153" s="279"/>
      <c r="K153" s="282"/>
      <c r="L153" s="279"/>
      <c r="M153" s="426"/>
      <c r="N153" s="426"/>
      <c r="O153" s="427">
        <f t="shared" si="1"/>
        <v>0</v>
      </c>
      <c r="P153" s="289"/>
      <c r="Q153" s="279"/>
    </row>
    <row r="154" spans="1:17" s="109" customFormat="1" ht="15" customHeight="1" x14ac:dyDescent="0.25">
      <c r="A154" s="67"/>
      <c r="B154" s="288"/>
      <c r="C154" s="279"/>
      <c r="D154" s="279"/>
      <c r="E154" s="289"/>
      <c r="F154" s="289"/>
      <c r="G154" s="289"/>
      <c r="H154" s="279"/>
      <c r="I154" s="279"/>
      <c r="J154" s="279"/>
      <c r="K154" s="282"/>
      <c r="L154" s="279"/>
      <c r="M154" s="426"/>
      <c r="N154" s="426"/>
      <c r="O154" s="427">
        <f t="shared" si="1"/>
        <v>0</v>
      </c>
      <c r="P154" s="289"/>
      <c r="Q154" s="279"/>
    </row>
    <row r="155" spans="1:17" s="109" customFormat="1" ht="15" customHeight="1" x14ac:dyDescent="0.25">
      <c r="A155" s="67"/>
      <c r="B155" s="288"/>
      <c r="C155" s="279"/>
      <c r="D155" s="279"/>
      <c r="E155" s="289"/>
      <c r="F155" s="289"/>
      <c r="G155" s="289"/>
      <c r="H155" s="279"/>
      <c r="I155" s="279"/>
      <c r="J155" s="279"/>
      <c r="K155" s="282"/>
      <c r="L155" s="279"/>
      <c r="M155" s="426"/>
      <c r="N155" s="426"/>
      <c r="O155" s="427">
        <f t="shared" si="1"/>
        <v>0</v>
      </c>
      <c r="P155" s="289"/>
      <c r="Q155" s="279"/>
    </row>
    <row r="156" spans="1:17" s="109" customFormat="1" ht="15" customHeight="1" x14ac:dyDescent="0.25">
      <c r="A156" s="67"/>
      <c r="B156" s="288"/>
      <c r="C156" s="279"/>
      <c r="D156" s="279"/>
      <c r="E156" s="289"/>
      <c r="F156" s="289"/>
      <c r="G156" s="289"/>
      <c r="H156" s="279"/>
      <c r="I156" s="279"/>
      <c r="J156" s="279"/>
      <c r="K156" s="282"/>
      <c r="L156" s="279"/>
      <c r="M156" s="426"/>
      <c r="N156" s="426"/>
      <c r="O156" s="427">
        <f t="shared" si="1"/>
        <v>0</v>
      </c>
      <c r="P156" s="289"/>
      <c r="Q156" s="279"/>
    </row>
    <row r="157" spans="1:17" s="109" customFormat="1" ht="15" customHeight="1" x14ac:dyDescent="0.25">
      <c r="A157" s="67"/>
      <c r="B157" s="288"/>
      <c r="C157" s="279"/>
      <c r="D157" s="279"/>
      <c r="E157" s="289"/>
      <c r="F157" s="289"/>
      <c r="G157" s="289"/>
      <c r="H157" s="279"/>
      <c r="I157" s="279"/>
      <c r="J157" s="279"/>
      <c r="K157" s="282"/>
      <c r="L157" s="279"/>
      <c r="M157" s="426"/>
      <c r="N157" s="426"/>
      <c r="O157" s="427">
        <f t="shared" si="1"/>
        <v>0</v>
      </c>
      <c r="P157" s="289"/>
      <c r="Q157" s="279"/>
    </row>
    <row r="158" spans="1:17" s="109" customFormat="1" ht="15" customHeight="1" x14ac:dyDescent="0.25">
      <c r="A158" s="67"/>
      <c r="B158" s="288"/>
      <c r="C158" s="279"/>
      <c r="D158" s="279"/>
      <c r="E158" s="289"/>
      <c r="F158" s="289"/>
      <c r="G158" s="289"/>
      <c r="H158" s="279"/>
      <c r="I158" s="279"/>
      <c r="J158" s="279"/>
      <c r="K158" s="282"/>
      <c r="L158" s="279"/>
      <c r="M158" s="426"/>
      <c r="N158" s="426"/>
      <c r="O158" s="427">
        <f t="shared" si="1"/>
        <v>0</v>
      </c>
      <c r="P158" s="289"/>
      <c r="Q158" s="279"/>
    </row>
    <row r="159" spans="1:17" s="109" customFormat="1" ht="15" customHeight="1" x14ac:dyDescent="0.25">
      <c r="A159" s="67"/>
      <c r="B159" s="288"/>
      <c r="C159" s="279"/>
      <c r="D159" s="279"/>
      <c r="E159" s="289"/>
      <c r="F159" s="289"/>
      <c r="G159" s="289"/>
      <c r="H159" s="279"/>
      <c r="I159" s="279"/>
      <c r="J159" s="279"/>
      <c r="K159" s="282"/>
      <c r="L159" s="279"/>
      <c r="M159" s="426"/>
      <c r="N159" s="426"/>
      <c r="O159" s="427">
        <f t="shared" si="1"/>
        <v>0</v>
      </c>
      <c r="P159" s="289"/>
      <c r="Q159" s="279"/>
    </row>
    <row r="160" spans="1:17" s="109" customFormat="1" ht="15" customHeight="1" x14ac:dyDescent="0.25">
      <c r="A160" s="67"/>
      <c r="B160" s="288"/>
      <c r="C160" s="279"/>
      <c r="D160" s="279"/>
      <c r="E160" s="289"/>
      <c r="F160" s="289"/>
      <c r="G160" s="289"/>
      <c r="H160" s="279"/>
      <c r="I160" s="279"/>
      <c r="J160" s="279"/>
      <c r="K160" s="282"/>
      <c r="L160" s="279"/>
      <c r="M160" s="426"/>
      <c r="N160" s="426"/>
      <c r="O160" s="427">
        <f t="shared" si="1"/>
        <v>0</v>
      </c>
      <c r="P160" s="289"/>
      <c r="Q160" s="279"/>
    </row>
    <row r="161" spans="1:17" s="109" customFormat="1" ht="15" customHeight="1" x14ac:dyDescent="0.25">
      <c r="A161" s="67"/>
      <c r="B161" s="288"/>
      <c r="C161" s="279"/>
      <c r="D161" s="279"/>
      <c r="E161" s="289"/>
      <c r="F161" s="289"/>
      <c r="G161" s="289"/>
      <c r="H161" s="279"/>
      <c r="I161" s="279"/>
      <c r="J161" s="279"/>
      <c r="K161" s="282"/>
      <c r="L161" s="279"/>
      <c r="M161" s="426"/>
      <c r="N161" s="426"/>
      <c r="O161" s="427">
        <f t="shared" si="1"/>
        <v>0</v>
      </c>
      <c r="P161" s="289"/>
      <c r="Q161" s="279"/>
    </row>
    <row r="162" spans="1:17" s="109" customFormat="1" ht="15" customHeight="1" x14ac:dyDescent="0.25">
      <c r="A162" s="67"/>
      <c r="B162" s="288"/>
      <c r="C162" s="279"/>
      <c r="D162" s="279"/>
      <c r="E162" s="289"/>
      <c r="F162" s="289"/>
      <c r="G162" s="289"/>
      <c r="H162" s="279"/>
      <c r="I162" s="279"/>
      <c r="J162" s="279"/>
      <c r="K162" s="282"/>
      <c r="L162" s="279"/>
      <c r="M162" s="426"/>
      <c r="N162" s="426"/>
      <c r="O162" s="427">
        <f t="shared" si="1"/>
        <v>0</v>
      </c>
      <c r="P162" s="289"/>
      <c r="Q162" s="279"/>
    </row>
    <row r="163" spans="1:17" s="109" customFormat="1" ht="15" customHeight="1" x14ac:dyDescent="0.25">
      <c r="A163" s="67"/>
      <c r="B163" s="288"/>
      <c r="C163" s="279"/>
      <c r="D163" s="279"/>
      <c r="E163" s="289"/>
      <c r="F163" s="289"/>
      <c r="G163" s="289"/>
      <c r="H163" s="279"/>
      <c r="I163" s="279"/>
      <c r="J163" s="279"/>
      <c r="K163" s="282"/>
      <c r="L163" s="279"/>
      <c r="M163" s="426"/>
      <c r="N163" s="426"/>
      <c r="O163" s="427">
        <f t="shared" si="1"/>
        <v>0</v>
      </c>
      <c r="P163" s="289"/>
      <c r="Q163" s="279"/>
    </row>
    <row r="164" spans="1:17" s="109" customFormat="1" ht="15" customHeight="1" x14ac:dyDescent="0.25">
      <c r="A164" s="67"/>
      <c r="B164" s="288"/>
      <c r="C164" s="279"/>
      <c r="D164" s="279"/>
      <c r="E164" s="289"/>
      <c r="F164" s="289"/>
      <c r="G164" s="289"/>
      <c r="H164" s="279"/>
      <c r="I164" s="279"/>
      <c r="J164" s="279"/>
      <c r="K164" s="282"/>
      <c r="L164" s="279"/>
      <c r="M164" s="426"/>
      <c r="N164" s="426"/>
      <c r="O164" s="427">
        <f t="shared" si="1"/>
        <v>0</v>
      </c>
      <c r="P164" s="289"/>
      <c r="Q164" s="279"/>
    </row>
    <row r="165" spans="1:17" s="109" customFormat="1" ht="15" customHeight="1" x14ac:dyDescent="0.25">
      <c r="A165" s="67"/>
      <c r="B165" s="288"/>
      <c r="C165" s="279"/>
      <c r="D165" s="279"/>
      <c r="E165" s="289"/>
      <c r="F165" s="289"/>
      <c r="G165" s="289"/>
      <c r="H165" s="279"/>
      <c r="I165" s="279"/>
      <c r="J165" s="279"/>
      <c r="K165" s="282"/>
      <c r="L165" s="279"/>
      <c r="M165" s="426"/>
      <c r="N165" s="426"/>
      <c r="O165" s="427">
        <f t="shared" si="1"/>
        <v>0</v>
      </c>
      <c r="P165" s="289"/>
      <c r="Q165" s="279"/>
    </row>
    <row r="166" spans="1:17" s="109" customFormat="1" ht="15" customHeight="1" x14ac:dyDescent="0.25">
      <c r="A166" s="67"/>
      <c r="B166" s="288"/>
      <c r="C166" s="279"/>
      <c r="D166" s="279"/>
      <c r="E166" s="289"/>
      <c r="F166" s="289"/>
      <c r="G166" s="289"/>
      <c r="H166" s="279"/>
      <c r="I166" s="279"/>
      <c r="J166" s="279"/>
      <c r="K166" s="282"/>
      <c r="L166" s="279"/>
      <c r="M166" s="426"/>
      <c r="N166" s="426"/>
      <c r="O166" s="427">
        <f t="shared" si="1"/>
        <v>0</v>
      </c>
      <c r="P166" s="289"/>
      <c r="Q166" s="279"/>
    </row>
    <row r="167" spans="1:17" s="109" customFormat="1" ht="15" customHeight="1" x14ac:dyDescent="0.25">
      <c r="A167" s="67"/>
      <c r="B167" s="288"/>
      <c r="C167" s="279"/>
      <c r="D167" s="279"/>
      <c r="E167" s="289"/>
      <c r="F167" s="289"/>
      <c r="G167" s="289"/>
      <c r="H167" s="279"/>
      <c r="I167" s="279"/>
      <c r="J167" s="279"/>
      <c r="K167" s="282"/>
      <c r="L167" s="279"/>
      <c r="M167" s="426"/>
      <c r="N167" s="426"/>
      <c r="O167" s="427">
        <f t="shared" si="1"/>
        <v>0</v>
      </c>
      <c r="P167" s="289"/>
      <c r="Q167" s="279"/>
    </row>
    <row r="168" spans="1:17" s="109" customFormat="1" ht="15" customHeight="1" x14ac:dyDescent="0.25">
      <c r="A168" s="67"/>
      <c r="B168" s="288"/>
      <c r="C168" s="279"/>
      <c r="D168" s="279"/>
      <c r="E168" s="289"/>
      <c r="F168" s="289"/>
      <c r="G168" s="289"/>
      <c r="H168" s="279"/>
      <c r="I168" s="279"/>
      <c r="J168" s="279"/>
      <c r="K168" s="282"/>
      <c r="L168" s="279"/>
      <c r="M168" s="426"/>
      <c r="N168" s="426"/>
      <c r="O168" s="427">
        <f t="shared" si="1"/>
        <v>0</v>
      </c>
      <c r="P168" s="289"/>
      <c r="Q168" s="279"/>
    </row>
    <row r="169" spans="1:17" s="109" customFormat="1" ht="15" customHeight="1" x14ac:dyDescent="0.25">
      <c r="A169" s="67"/>
      <c r="B169" s="288"/>
      <c r="C169" s="279"/>
      <c r="D169" s="279"/>
      <c r="E169" s="289"/>
      <c r="F169" s="289"/>
      <c r="G169" s="289"/>
      <c r="H169" s="279"/>
      <c r="I169" s="279"/>
      <c r="J169" s="279"/>
      <c r="K169" s="282"/>
      <c r="L169" s="279"/>
      <c r="M169" s="426"/>
      <c r="N169" s="426"/>
      <c r="O169" s="427">
        <f t="shared" si="1"/>
        <v>0</v>
      </c>
      <c r="P169" s="289"/>
      <c r="Q169" s="279"/>
    </row>
    <row r="170" spans="1:17" s="109" customFormat="1" ht="15" customHeight="1" x14ac:dyDescent="0.25">
      <c r="A170" s="67"/>
      <c r="B170" s="288"/>
      <c r="C170" s="279"/>
      <c r="D170" s="279"/>
      <c r="E170" s="289"/>
      <c r="F170" s="289"/>
      <c r="G170" s="289"/>
      <c r="H170" s="279"/>
      <c r="I170" s="279"/>
      <c r="J170" s="279"/>
      <c r="K170" s="282"/>
      <c r="L170" s="279"/>
      <c r="M170" s="426"/>
      <c r="N170" s="426"/>
      <c r="O170" s="427">
        <f t="shared" si="1"/>
        <v>0</v>
      </c>
      <c r="P170" s="289"/>
      <c r="Q170" s="279"/>
    </row>
    <row r="171" spans="1:17" s="109" customFormat="1" ht="15" customHeight="1" x14ac:dyDescent="0.25">
      <c r="A171" s="67"/>
      <c r="B171" s="288"/>
      <c r="C171" s="279"/>
      <c r="D171" s="279"/>
      <c r="E171" s="289"/>
      <c r="F171" s="289"/>
      <c r="G171" s="289"/>
      <c r="H171" s="279"/>
      <c r="I171" s="279"/>
      <c r="J171" s="279"/>
      <c r="K171" s="282"/>
      <c r="L171" s="279"/>
      <c r="M171" s="426"/>
      <c r="N171" s="426"/>
      <c r="O171" s="427">
        <f t="shared" si="1"/>
        <v>0</v>
      </c>
      <c r="P171" s="289"/>
      <c r="Q171" s="279"/>
    </row>
    <row r="172" spans="1:17" s="109" customFormat="1" ht="15" customHeight="1" x14ac:dyDescent="0.25">
      <c r="A172" s="67"/>
      <c r="B172" s="288"/>
      <c r="C172" s="279"/>
      <c r="D172" s="279"/>
      <c r="E172" s="289"/>
      <c r="F172" s="289"/>
      <c r="G172" s="289"/>
      <c r="H172" s="279"/>
      <c r="I172" s="279"/>
      <c r="J172" s="279"/>
      <c r="K172" s="282"/>
      <c r="L172" s="279"/>
      <c r="M172" s="426"/>
      <c r="N172" s="426"/>
      <c r="O172" s="427">
        <f t="shared" si="1"/>
        <v>0</v>
      </c>
      <c r="P172" s="289"/>
      <c r="Q172" s="279"/>
    </row>
    <row r="173" spans="1:17" s="109" customFormat="1" ht="15" customHeight="1" x14ac:dyDescent="0.25">
      <c r="A173" s="67"/>
      <c r="B173" s="288"/>
      <c r="C173" s="279"/>
      <c r="D173" s="279"/>
      <c r="E173" s="289"/>
      <c r="F173" s="289"/>
      <c r="G173" s="289"/>
      <c r="H173" s="279"/>
      <c r="I173" s="279"/>
      <c r="J173" s="279"/>
      <c r="K173" s="282"/>
      <c r="L173" s="279"/>
      <c r="M173" s="426"/>
      <c r="N173" s="426"/>
      <c r="O173" s="427">
        <f t="shared" si="1"/>
        <v>0</v>
      </c>
      <c r="P173" s="289"/>
      <c r="Q173" s="279"/>
    </row>
    <row r="174" spans="1:17" s="109" customFormat="1" ht="15" customHeight="1" x14ac:dyDescent="0.25">
      <c r="A174" s="67"/>
      <c r="B174" s="288"/>
      <c r="C174" s="279"/>
      <c r="D174" s="279"/>
      <c r="E174" s="289"/>
      <c r="F174" s="289"/>
      <c r="G174" s="289"/>
      <c r="H174" s="279"/>
      <c r="I174" s="279"/>
      <c r="J174" s="279"/>
      <c r="K174" s="282"/>
      <c r="L174" s="279"/>
      <c r="M174" s="426"/>
      <c r="N174" s="426"/>
      <c r="O174" s="427">
        <f t="shared" si="1"/>
        <v>0</v>
      </c>
      <c r="P174" s="289"/>
      <c r="Q174" s="279"/>
    </row>
    <row r="175" spans="1:17" s="109" customFormat="1" ht="15" customHeight="1" x14ac:dyDescent="0.25">
      <c r="A175" s="67"/>
      <c r="B175" s="288"/>
      <c r="C175" s="279"/>
      <c r="D175" s="279"/>
      <c r="E175" s="289"/>
      <c r="F175" s="289"/>
      <c r="G175" s="289"/>
      <c r="H175" s="279"/>
      <c r="I175" s="279"/>
      <c r="J175" s="279"/>
      <c r="K175" s="282"/>
      <c r="L175" s="279"/>
      <c r="M175" s="426"/>
      <c r="N175" s="426"/>
      <c r="O175" s="427">
        <f t="shared" si="1"/>
        <v>0</v>
      </c>
      <c r="P175" s="289"/>
      <c r="Q175" s="279"/>
    </row>
    <row r="176" spans="1:17" s="109" customFormat="1" ht="15" customHeight="1" x14ac:dyDescent="0.25">
      <c r="A176" s="67"/>
      <c r="B176" s="288"/>
      <c r="C176" s="279"/>
      <c r="D176" s="279"/>
      <c r="E176" s="289"/>
      <c r="F176" s="289"/>
      <c r="G176" s="289"/>
      <c r="H176" s="279"/>
      <c r="I176" s="279"/>
      <c r="J176" s="279"/>
      <c r="K176" s="282"/>
      <c r="L176" s="279"/>
      <c r="M176" s="426"/>
      <c r="N176" s="426"/>
      <c r="O176" s="427">
        <f t="shared" si="1"/>
        <v>0</v>
      </c>
      <c r="P176" s="289"/>
      <c r="Q176" s="279"/>
    </row>
    <row r="177" spans="1:17" s="109" customFormat="1" ht="15" customHeight="1" x14ac:dyDescent="0.25">
      <c r="A177" s="67"/>
      <c r="B177" s="288"/>
      <c r="C177" s="279"/>
      <c r="D177" s="279"/>
      <c r="E177" s="289"/>
      <c r="F177" s="289"/>
      <c r="G177" s="289"/>
      <c r="H177" s="279"/>
      <c r="I177" s="279"/>
      <c r="J177" s="279"/>
      <c r="K177" s="282"/>
      <c r="L177" s="279"/>
      <c r="M177" s="426"/>
      <c r="N177" s="426"/>
      <c r="O177" s="427">
        <f t="shared" si="1"/>
        <v>0</v>
      </c>
      <c r="P177" s="289"/>
      <c r="Q177" s="279"/>
    </row>
    <row r="178" spans="1:17" s="109" customFormat="1" ht="15" customHeight="1" x14ac:dyDescent="0.25">
      <c r="A178" s="67"/>
      <c r="B178" s="288"/>
      <c r="C178" s="279"/>
      <c r="D178" s="279"/>
      <c r="E178" s="289"/>
      <c r="F178" s="289"/>
      <c r="G178" s="289"/>
      <c r="H178" s="279"/>
      <c r="I178" s="279"/>
      <c r="J178" s="279"/>
      <c r="K178" s="282"/>
      <c r="L178" s="279"/>
      <c r="M178" s="426"/>
      <c r="N178" s="426"/>
      <c r="O178" s="427">
        <f t="shared" si="1"/>
        <v>0</v>
      </c>
      <c r="P178" s="289"/>
      <c r="Q178" s="279"/>
    </row>
    <row r="179" spans="1:17" s="109" customFormat="1" ht="15" customHeight="1" x14ac:dyDescent="0.25">
      <c r="A179" s="67"/>
      <c r="B179" s="288"/>
      <c r="C179" s="279"/>
      <c r="D179" s="279"/>
      <c r="E179" s="289"/>
      <c r="F179" s="289"/>
      <c r="G179" s="289"/>
      <c r="H179" s="279"/>
      <c r="I179" s="279"/>
      <c r="J179" s="279"/>
      <c r="K179" s="282"/>
      <c r="L179" s="279"/>
      <c r="M179" s="426"/>
      <c r="N179" s="426"/>
      <c r="O179" s="427">
        <f t="shared" si="1"/>
        <v>0</v>
      </c>
      <c r="P179" s="289"/>
      <c r="Q179" s="279"/>
    </row>
    <row r="180" spans="1:17" s="109" customFormat="1" ht="15" customHeight="1" x14ac:dyDescent="0.25">
      <c r="A180" s="67"/>
      <c r="B180" s="288"/>
      <c r="C180" s="279"/>
      <c r="D180" s="279"/>
      <c r="E180" s="289"/>
      <c r="F180" s="289"/>
      <c r="G180" s="289"/>
      <c r="H180" s="279"/>
      <c r="I180" s="279"/>
      <c r="J180" s="279"/>
      <c r="K180" s="282"/>
      <c r="L180" s="279"/>
      <c r="M180" s="426"/>
      <c r="N180" s="426"/>
      <c r="O180" s="427">
        <f t="shared" si="1"/>
        <v>0</v>
      </c>
      <c r="P180" s="289"/>
      <c r="Q180" s="279"/>
    </row>
    <row r="181" spans="1:17" s="109" customFormat="1" ht="15" customHeight="1" x14ac:dyDescent="0.25">
      <c r="A181" s="67"/>
      <c r="B181" s="288"/>
      <c r="C181" s="279"/>
      <c r="D181" s="279"/>
      <c r="E181" s="289"/>
      <c r="F181" s="289"/>
      <c r="G181" s="289"/>
      <c r="H181" s="279"/>
      <c r="I181" s="279"/>
      <c r="J181" s="279"/>
      <c r="K181" s="282"/>
      <c r="L181" s="279"/>
      <c r="M181" s="426"/>
      <c r="N181" s="426"/>
      <c r="O181" s="427">
        <f t="shared" si="1"/>
        <v>0</v>
      </c>
      <c r="P181" s="289"/>
      <c r="Q181" s="279"/>
    </row>
    <row r="182" spans="1:17" s="109" customFormat="1" ht="15" customHeight="1" x14ac:dyDescent="0.25">
      <c r="A182" s="67"/>
      <c r="B182" s="288"/>
      <c r="C182" s="279"/>
      <c r="D182" s="279"/>
      <c r="E182" s="289"/>
      <c r="F182" s="289"/>
      <c r="G182" s="289"/>
      <c r="H182" s="279"/>
      <c r="I182" s="279"/>
      <c r="J182" s="279"/>
      <c r="K182" s="282"/>
      <c r="L182" s="279"/>
      <c r="M182" s="426"/>
      <c r="N182" s="426"/>
      <c r="O182" s="427">
        <f t="shared" si="1"/>
        <v>0</v>
      </c>
      <c r="P182" s="289"/>
      <c r="Q182" s="279"/>
    </row>
    <row r="183" spans="1:17" s="109" customFormat="1" ht="15" customHeight="1" x14ac:dyDescent="0.25">
      <c r="A183" s="67"/>
      <c r="B183" s="288"/>
      <c r="C183" s="279"/>
      <c r="D183" s="279"/>
      <c r="E183" s="289"/>
      <c r="F183" s="289"/>
      <c r="G183" s="289"/>
      <c r="H183" s="279"/>
      <c r="I183" s="279"/>
      <c r="J183" s="279"/>
      <c r="K183" s="282"/>
      <c r="L183" s="279"/>
      <c r="M183" s="426"/>
      <c r="N183" s="426"/>
      <c r="O183" s="427">
        <f t="shared" si="1"/>
        <v>0</v>
      </c>
      <c r="P183" s="289"/>
      <c r="Q183" s="279"/>
    </row>
    <row r="184" spans="1:17" s="109" customFormat="1" ht="15" customHeight="1" x14ac:dyDescent="0.25">
      <c r="A184" s="67"/>
      <c r="B184" s="288"/>
      <c r="C184" s="279"/>
      <c r="D184" s="279"/>
      <c r="E184" s="289"/>
      <c r="F184" s="289"/>
      <c r="G184" s="289"/>
      <c r="H184" s="279"/>
      <c r="I184" s="279"/>
      <c r="J184" s="279"/>
      <c r="K184" s="282"/>
      <c r="L184" s="279"/>
      <c r="M184" s="426"/>
      <c r="N184" s="426"/>
      <c r="O184" s="427">
        <f t="shared" si="1"/>
        <v>0</v>
      </c>
      <c r="P184" s="289"/>
      <c r="Q184" s="279"/>
    </row>
    <row r="185" spans="1:17" s="109" customFormat="1" ht="15" customHeight="1" x14ac:dyDescent="0.25">
      <c r="A185" s="67"/>
      <c r="B185" s="288"/>
      <c r="C185" s="279"/>
      <c r="D185" s="279"/>
      <c r="E185" s="289"/>
      <c r="F185" s="289"/>
      <c r="G185" s="289"/>
      <c r="H185" s="279"/>
      <c r="I185" s="279"/>
      <c r="J185" s="279"/>
      <c r="K185" s="282"/>
      <c r="L185" s="279"/>
      <c r="M185" s="426"/>
      <c r="N185" s="426"/>
      <c r="O185" s="427">
        <f t="shared" si="1"/>
        <v>0</v>
      </c>
      <c r="P185" s="289"/>
      <c r="Q185" s="279"/>
    </row>
    <row r="186" spans="1:17" s="109" customFormat="1" ht="15" customHeight="1" x14ac:dyDescent="0.25">
      <c r="A186" s="67"/>
      <c r="B186" s="288"/>
      <c r="C186" s="279"/>
      <c r="D186" s="279"/>
      <c r="E186" s="289"/>
      <c r="F186" s="289"/>
      <c r="G186" s="289"/>
      <c r="H186" s="279"/>
      <c r="I186" s="279"/>
      <c r="J186" s="279"/>
      <c r="K186" s="282"/>
      <c r="L186" s="279"/>
      <c r="M186" s="426"/>
      <c r="N186" s="426"/>
      <c r="O186" s="427">
        <f t="shared" si="1"/>
        <v>0</v>
      </c>
      <c r="P186" s="289"/>
      <c r="Q186" s="279"/>
    </row>
    <row r="187" spans="1:17" s="109" customFormat="1" ht="15" customHeight="1" x14ac:dyDescent="0.25">
      <c r="A187" s="67"/>
      <c r="B187" s="288"/>
      <c r="C187" s="279"/>
      <c r="D187" s="279"/>
      <c r="E187" s="289"/>
      <c r="F187" s="289"/>
      <c r="G187" s="289"/>
      <c r="H187" s="279"/>
      <c r="I187" s="279"/>
      <c r="J187" s="279"/>
      <c r="K187" s="282"/>
      <c r="L187" s="279"/>
      <c r="M187" s="426"/>
      <c r="N187" s="426"/>
      <c r="O187" s="427">
        <f t="shared" si="1"/>
        <v>0</v>
      </c>
      <c r="P187" s="289"/>
      <c r="Q187" s="279"/>
    </row>
    <row r="188" spans="1:17" s="109" customFormat="1" ht="15" customHeight="1" x14ac:dyDescent="0.25">
      <c r="A188" s="67"/>
      <c r="B188" s="288"/>
      <c r="C188" s="279"/>
      <c r="D188" s="279"/>
      <c r="E188" s="289"/>
      <c r="F188" s="289"/>
      <c r="G188" s="289"/>
      <c r="H188" s="279"/>
      <c r="I188" s="279"/>
      <c r="J188" s="279"/>
      <c r="K188" s="282"/>
      <c r="L188" s="279"/>
      <c r="M188" s="426"/>
      <c r="N188" s="426"/>
      <c r="O188" s="427">
        <f t="shared" si="1"/>
        <v>0</v>
      </c>
      <c r="P188" s="289"/>
      <c r="Q188" s="279"/>
    </row>
    <row r="189" spans="1:17" s="109" customFormat="1" ht="15" customHeight="1" x14ac:dyDescent="0.25">
      <c r="A189" s="67"/>
      <c r="B189" s="288"/>
      <c r="C189" s="279"/>
      <c r="D189" s="279"/>
      <c r="E189" s="289"/>
      <c r="F189" s="289"/>
      <c r="G189" s="289"/>
      <c r="H189" s="279"/>
      <c r="I189" s="279"/>
      <c r="J189" s="279"/>
      <c r="K189" s="282"/>
      <c r="L189" s="279"/>
      <c r="M189" s="426"/>
      <c r="N189" s="426"/>
      <c r="O189" s="427">
        <f t="shared" si="1"/>
        <v>0</v>
      </c>
      <c r="P189" s="289"/>
      <c r="Q189" s="279"/>
    </row>
    <row r="190" spans="1:17" s="109" customFormat="1" ht="15" customHeight="1" x14ac:dyDescent="0.25">
      <c r="A190" s="67"/>
      <c r="B190" s="288"/>
      <c r="C190" s="279"/>
      <c r="D190" s="279"/>
      <c r="E190" s="289"/>
      <c r="F190" s="289"/>
      <c r="G190" s="289"/>
      <c r="H190" s="279"/>
      <c r="I190" s="279"/>
      <c r="J190" s="279"/>
      <c r="K190" s="282"/>
      <c r="L190" s="279"/>
      <c r="M190" s="426"/>
      <c r="N190" s="426"/>
      <c r="O190" s="427">
        <f t="shared" si="1"/>
        <v>0</v>
      </c>
      <c r="P190" s="289"/>
      <c r="Q190" s="279"/>
    </row>
    <row r="191" spans="1:17" s="109" customFormat="1" ht="15" customHeight="1" x14ac:dyDescent="0.25">
      <c r="A191" s="67"/>
      <c r="B191" s="288"/>
      <c r="C191" s="279"/>
      <c r="D191" s="279"/>
      <c r="E191" s="289"/>
      <c r="F191" s="289"/>
      <c r="G191" s="289"/>
      <c r="H191" s="279"/>
      <c r="I191" s="279"/>
      <c r="J191" s="279"/>
      <c r="K191" s="282"/>
      <c r="L191" s="279"/>
      <c r="M191" s="426"/>
      <c r="N191" s="426"/>
      <c r="O191" s="427">
        <f t="shared" si="1"/>
        <v>0</v>
      </c>
      <c r="P191" s="289"/>
      <c r="Q191" s="279"/>
    </row>
    <row r="192" spans="1:17" s="109" customFormat="1" ht="15" customHeight="1" x14ac:dyDescent="0.25">
      <c r="A192" s="67"/>
      <c r="B192" s="288"/>
      <c r="C192" s="279"/>
      <c r="D192" s="279"/>
      <c r="E192" s="289"/>
      <c r="F192" s="289"/>
      <c r="G192" s="289"/>
      <c r="H192" s="279"/>
      <c r="I192" s="279"/>
      <c r="J192" s="279"/>
      <c r="K192" s="282"/>
      <c r="L192" s="279"/>
      <c r="M192" s="426"/>
      <c r="N192" s="426"/>
      <c r="O192" s="427">
        <f t="shared" si="1"/>
        <v>0</v>
      </c>
      <c r="P192" s="289"/>
      <c r="Q192" s="279"/>
    </row>
    <row r="193" spans="1:17" s="109" customFormat="1" ht="15" customHeight="1" x14ac:dyDescent="0.25">
      <c r="A193" s="67"/>
      <c r="B193" s="288"/>
      <c r="C193" s="279"/>
      <c r="D193" s="279"/>
      <c r="E193" s="289"/>
      <c r="F193" s="289"/>
      <c r="G193" s="289"/>
      <c r="H193" s="279"/>
      <c r="I193" s="279"/>
      <c r="J193" s="279"/>
      <c r="K193" s="282"/>
      <c r="L193" s="279"/>
      <c r="M193" s="426"/>
      <c r="N193" s="426"/>
      <c r="O193" s="427">
        <f t="shared" si="1"/>
        <v>0</v>
      </c>
      <c r="P193" s="289"/>
      <c r="Q193" s="279"/>
    </row>
    <row r="194" spans="1:17" s="109" customFormat="1" ht="15" customHeight="1" x14ac:dyDescent="0.25">
      <c r="A194" s="67"/>
      <c r="B194" s="288"/>
      <c r="C194" s="279"/>
      <c r="D194" s="279"/>
      <c r="E194" s="289"/>
      <c r="F194" s="289"/>
      <c r="G194" s="289"/>
      <c r="H194" s="279"/>
      <c r="I194" s="279"/>
      <c r="J194" s="279"/>
      <c r="K194" s="282"/>
      <c r="L194" s="279"/>
      <c r="M194" s="426"/>
      <c r="N194" s="426"/>
      <c r="O194" s="427">
        <f t="shared" si="1"/>
        <v>0</v>
      </c>
      <c r="P194" s="289"/>
      <c r="Q194" s="279"/>
    </row>
    <row r="195" spans="1:17" s="109" customFormat="1" ht="15" customHeight="1" x14ac:dyDescent="0.25">
      <c r="A195" s="67"/>
      <c r="B195" s="288"/>
      <c r="C195" s="279"/>
      <c r="D195" s="279"/>
      <c r="E195" s="289"/>
      <c r="F195" s="289"/>
      <c r="G195" s="289"/>
      <c r="H195" s="279"/>
      <c r="I195" s="279"/>
      <c r="J195" s="279"/>
      <c r="K195" s="282"/>
      <c r="L195" s="279"/>
      <c r="M195" s="426"/>
      <c r="N195" s="426"/>
      <c r="O195" s="427">
        <f t="shared" si="1"/>
        <v>0</v>
      </c>
      <c r="P195" s="289"/>
      <c r="Q195" s="279"/>
    </row>
    <row r="196" spans="1:17" s="109" customFormat="1" ht="15" customHeight="1" x14ac:dyDescent="0.25">
      <c r="A196" s="67"/>
      <c r="B196" s="288"/>
      <c r="C196" s="279"/>
      <c r="D196" s="279"/>
      <c r="E196" s="289"/>
      <c r="F196" s="289"/>
      <c r="G196" s="289"/>
      <c r="H196" s="279"/>
      <c r="I196" s="279"/>
      <c r="J196" s="279"/>
      <c r="K196" s="282"/>
      <c r="L196" s="279"/>
      <c r="M196" s="426"/>
      <c r="N196" s="426"/>
      <c r="O196" s="427">
        <f t="shared" si="1"/>
        <v>0</v>
      </c>
      <c r="P196" s="289"/>
      <c r="Q196" s="279"/>
    </row>
    <row r="197" spans="1:17" s="109" customFormat="1" ht="15" customHeight="1" x14ac:dyDescent="0.25">
      <c r="A197" s="67"/>
      <c r="B197" s="288"/>
      <c r="C197" s="279"/>
      <c r="D197" s="279"/>
      <c r="E197" s="289"/>
      <c r="F197" s="289"/>
      <c r="G197" s="289"/>
      <c r="H197" s="279"/>
      <c r="I197" s="279"/>
      <c r="J197" s="279"/>
      <c r="K197" s="282"/>
      <c r="L197" s="279"/>
      <c r="M197" s="426"/>
      <c r="N197" s="426"/>
      <c r="O197" s="427">
        <f t="shared" si="1"/>
        <v>0</v>
      </c>
      <c r="P197" s="289"/>
      <c r="Q197" s="279"/>
    </row>
    <row r="198" spans="1:17" s="109" customFormat="1" ht="15" customHeight="1" x14ac:dyDescent="0.25">
      <c r="A198" s="67"/>
      <c r="B198" s="288"/>
      <c r="C198" s="279"/>
      <c r="D198" s="279"/>
      <c r="E198" s="289"/>
      <c r="F198" s="289"/>
      <c r="G198" s="289"/>
      <c r="H198" s="279"/>
      <c r="I198" s="279"/>
      <c r="J198" s="279"/>
      <c r="K198" s="282"/>
      <c r="L198" s="279"/>
      <c r="M198" s="426"/>
      <c r="N198" s="426"/>
      <c r="O198" s="427">
        <f t="shared" si="1"/>
        <v>0</v>
      </c>
      <c r="P198" s="289"/>
      <c r="Q198" s="279"/>
    </row>
    <row r="199" spans="1:17" s="109" customFormat="1" ht="15" customHeight="1" x14ac:dyDescent="0.25">
      <c r="A199" s="67"/>
      <c r="B199" s="288"/>
      <c r="C199" s="279"/>
      <c r="D199" s="279"/>
      <c r="E199" s="289"/>
      <c r="F199" s="289"/>
      <c r="G199" s="289"/>
      <c r="H199" s="279"/>
      <c r="I199" s="279"/>
      <c r="J199" s="279"/>
      <c r="K199" s="282"/>
      <c r="L199" s="279"/>
      <c r="M199" s="426"/>
      <c r="N199" s="426"/>
      <c r="O199" s="427">
        <f t="shared" si="1"/>
        <v>0</v>
      </c>
      <c r="P199" s="289"/>
      <c r="Q199" s="279"/>
    </row>
    <row r="200" spans="1:17" s="109" customFormat="1" ht="15" customHeight="1" x14ac:dyDescent="0.25">
      <c r="A200" s="67"/>
      <c r="B200" s="288"/>
      <c r="C200" s="279"/>
      <c r="D200" s="279"/>
      <c r="E200" s="289"/>
      <c r="F200" s="289"/>
      <c r="G200" s="289"/>
      <c r="H200" s="279"/>
      <c r="I200" s="279"/>
      <c r="J200" s="279"/>
      <c r="K200" s="282"/>
      <c r="L200" s="279"/>
      <c r="M200" s="426"/>
      <c r="N200" s="426"/>
      <c r="O200" s="427">
        <f t="shared" si="1"/>
        <v>0</v>
      </c>
      <c r="P200" s="289"/>
      <c r="Q200" s="279"/>
    </row>
    <row r="201" spans="1:17" s="109" customFormat="1" ht="15" customHeight="1" x14ac:dyDescent="0.25">
      <c r="A201" s="67"/>
      <c r="B201" s="288"/>
      <c r="C201" s="279"/>
      <c r="D201" s="279"/>
      <c r="E201" s="289"/>
      <c r="F201" s="289"/>
      <c r="G201" s="289"/>
      <c r="H201" s="279"/>
      <c r="I201" s="279"/>
      <c r="J201" s="279"/>
      <c r="K201" s="282"/>
      <c r="L201" s="279"/>
      <c r="M201" s="426"/>
      <c r="N201" s="426"/>
      <c r="O201" s="427">
        <f t="shared" si="1"/>
        <v>0</v>
      </c>
      <c r="P201" s="289"/>
      <c r="Q201" s="279"/>
    </row>
    <row r="202" spans="1:17" s="109" customFormat="1" ht="15" customHeight="1" x14ac:dyDescent="0.25">
      <c r="A202" s="67"/>
      <c r="B202" s="288"/>
      <c r="C202" s="279"/>
      <c r="D202" s="279"/>
      <c r="E202" s="289"/>
      <c r="F202" s="289"/>
      <c r="G202" s="289"/>
      <c r="H202" s="279"/>
      <c r="I202" s="279"/>
      <c r="J202" s="279"/>
      <c r="K202" s="282"/>
      <c r="L202" s="279"/>
      <c r="M202" s="426"/>
      <c r="N202" s="426"/>
      <c r="O202" s="427">
        <f t="shared" si="1"/>
        <v>0</v>
      </c>
      <c r="P202" s="289"/>
      <c r="Q202" s="279"/>
    </row>
    <row r="203" spans="1:17" s="109" customFormat="1" ht="15" customHeight="1" x14ac:dyDescent="0.25">
      <c r="A203" s="67"/>
      <c r="B203" s="288"/>
      <c r="C203" s="279"/>
      <c r="D203" s="279"/>
      <c r="E203" s="289"/>
      <c r="F203" s="289"/>
      <c r="G203" s="289"/>
      <c r="H203" s="279"/>
      <c r="I203" s="279"/>
      <c r="J203" s="279"/>
      <c r="K203" s="282"/>
      <c r="L203" s="279"/>
      <c r="M203" s="426"/>
      <c r="N203" s="426"/>
      <c r="O203" s="427">
        <f t="shared" si="1"/>
        <v>0</v>
      </c>
      <c r="P203" s="289"/>
      <c r="Q203" s="279"/>
    </row>
    <row r="204" spans="1:17" s="109" customFormat="1" ht="15" customHeight="1" x14ac:dyDescent="0.25">
      <c r="A204" s="67"/>
      <c r="B204" s="288"/>
      <c r="C204" s="279"/>
      <c r="D204" s="279"/>
      <c r="E204" s="289"/>
      <c r="F204" s="289"/>
      <c r="G204" s="289"/>
      <c r="H204" s="279"/>
      <c r="I204" s="279"/>
      <c r="J204" s="279"/>
      <c r="K204" s="282"/>
      <c r="L204" s="279"/>
      <c r="M204" s="426"/>
      <c r="N204" s="426"/>
      <c r="O204" s="427">
        <f t="shared" si="1"/>
        <v>0</v>
      </c>
      <c r="P204" s="289"/>
      <c r="Q204" s="279"/>
    </row>
    <row r="205" spans="1:17" s="109" customFormat="1" ht="15" customHeight="1" x14ac:dyDescent="0.25">
      <c r="A205" s="67"/>
      <c r="B205" s="288"/>
      <c r="C205" s="279"/>
      <c r="D205" s="279"/>
      <c r="E205" s="289"/>
      <c r="F205" s="289"/>
      <c r="G205" s="289"/>
      <c r="H205" s="279"/>
      <c r="I205" s="279"/>
      <c r="J205" s="279"/>
      <c r="K205" s="282"/>
      <c r="L205" s="279"/>
      <c r="M205" s="426"/>
      <c r="N205" s="426"/>
      <c r="O205" s="427">
        <f t="shared" si="1"/>
        <v>0</v>
      </c>
      <c r="P205" s="289"/>
      <c r="Q205" s="279"/>
    </row>
    <row r="206" spans="1:17" s="109" customFormat="1" ht="15" customHeight="1" x14ac:dyDescent="0.25">
      <c r="A206" s="67"/>
      <c r="B206" s="288"/>
      <c r="C206" s="279"/>
      <c r="D206" s="279"/>
      <c r="E206" s="289"/>
      <c r="F206" s="289"/>
      <c r="G206" s="289"/>
      <c r="H206" s="279"/>
      <c r="I206" s="279"/>
      <c r="J206" s="279"/>
      <c r="K206" s="282"/>
      <c r="L206" s="279"/>
      <c r="M206" s="426"/>
      <c r="N206" s="426"/>
      <c r="O206" s="427">
        <f t="shared" si="1"/>
        <v>0</v>
      </c>
      <c r="P206" s="289"/>
      <c r="Q206" s="279"/>
    </row>
    <row r="207" spans="1:17" s="109" customFormat="1" ht="15" customHeight="1" x14ac:dyDescent="0.25">
      <c r="A207" s="67"/>
      <c r="B207" s="288"/>
      <c r="C207" s="279"/>
      <c r="D207" s="279"/>
      <c r="E207" s="289"/>
      <c r="F207" s="289"/>
      <c r="G207" s="289"/>
      <c r="H207" s="279"/>
      <c r="I207" s="279"/>
      <c r="J207" s="279"/>
      <c r="K207" s="282"/>
      <c r="L207" s="279"/>
      <c r="M207" s="426"/>
      <c r="N207" s="426"/>
      <c r="O207" s="427">
        <f t="shared" si="1"/>
        <v>0</v>
      </c>
      <c r="P207" s="289"/>
      <c r="Q207" s="279"/>
    </row>
    <row r="208" spans="1:17" s="109" customFormat="1" ht="15" customHeight="1" x14ac:dyDescent="0.25">
      <c r="A208" s="67"/>
      <c r="B208" s="288"/>
      <c r="C208" s="279"/>
      <c r="D208" s="279"/>
      <c r="E208" s="289"/>
      <c r="F208" s="289"/>
      <c r="G208" s="289"/>
      <c r="H208" s="279"/>
      <c r="I208" s="279"/>
      <c r="J208" s="279"/>
      <c r="K208" s="282"/>
      <c r="L208" s="279"/>
      <c r="M208" s="426"/>
      <c r="N208" s="426"/>
      <c r="O208" s="427">
        <f t="shared" si="1"/>
        <v>0</v>
      </c>
      <c r="P208" s="289"/>
      <c r="Q208" s="279"/>
    </row>
    <row r="209" spans="1:17" s="109" customFormat="1" ht="15" customHeight="1" x14ac:dyDescent="0.25">
      <c r="A209" s="67"/>
      <c r="B209" s="288"/>
      <c r="C209" s="279"/>
      <c r="D209" s="279"/>
      <c r="E209" s="289"/>
      <c r="F209" s="289"/>
      <c r="G209" s="289"/>
      <c r="H209" s="279"/>
      <c r="I209" s="279"/>
      <c r="J209" s="279"/>
      <c r="K209" s="282"/>
      <c r="L209" s="279"/>
      <c r="M209" s="426"/>
      <c r="N209" s="426"/>
      <c r="O209" s="427">
        <f t="shared" si="1"/>
        <v>0</v>
      </c>
      <c r="P209" s="289"/>
      <c r="Q209" s="279"/>
    </row>
    <row r="210" spans="1:17" s="109" customFormat="1" ht="15" customHeight="1" x14ac:dyDescent="0.25">
      <c r="A210" s="67"/>
      <c r="B210" s="288"/>
      <c r="C210" s="279"/>
      <c r="D210" s="279"/>
      <c r="E210" s="289"/>
      <c r="F210" s="289"/>
      <c r="G210" s="289"/>
      <c r="H210" s="279"/>
      <c r="I210" s="279"/>
      <c r="J210" s="279"/>
      <c r="K210" s="282"/>
      <c r="L210" s="279"/>
      <c r="M210" s="426"/>
      <c r="N210" s="426"/>
      <c r="O210" s="427">
        <f t="shared" si="1"/>
        <v>0</v>
      </c>
      <c r="P210" s="289"/>
      <c r="Q210" s="279"/>
    </row>
    <row r="211" spans="1:17" s="109" customFormat="1" ht="15" customHeight="1" x14ac:dyDescent="0.25">
      <c r="A211" s="283"/>
      <c r="B211" s="290"/>
      <c r="C211" s="284"/>
      <c r="D211" s="284"/>
      <c r="E211" s="291"/>
      <c r="F211" s="291"/>
      <c r="G211" s="291"/>
      <c r="H211" s="284"/>
      <c r="I211" s="284"/>
      <c r="J211" s="284"/>
      <c r="K211" s="285"/>
      <c r="L211" s="284"/>
      <c r="M211" s="428"/>
      <c r="N211" s="428"/>
      <c r="O211" s="427">
        <f t="shared" si="1"/>
        <v>0</v>
      </c>
      <c r="P211" s="291"/>
      <c r="Q211" s="284"/>
    </row>
    <row r="212" spans="1:17" s="109" customFormat="1" ht="15" customHeight="1" x14ac:dyDescent="0.25">
      <c r="A212" s="67"/>
      <c r="B212" s="67"/>
      <c r="C212" s="66"/>
      <c r="D212" s="286"/>
      <c r="E212" s="286"/>
      <c r="F212" s="67"/>
      <c r="G212" s="67"/>
      <c r="H212" s="67"/>
      <c r="I212" s="67"/>
      <c r="J212" s="67"/>
      <c r="K212" s="287"/>
      <c r="L212" s="286"/>
      <c r="M212" s="426"/>
      <c r="N212" s="426"/>
      <c r="O212" s="427">
        <f t="shared" si="1"/>
        <v>0</v>
      </c>
      <c r="P212" s="67"/>
      <c r="Q212" s="67"/>
    </row>
  </sheetData>
  <sheetProtection selectLockedCells="1"/>
  <mergeCells count="10">
    <mergeCell ref="P6:P10"/>
    <mergeCell ref="Q6:Q10"/>
    <mergeCell ref="A4:D5"/>
    <mergeCell ref="A1:O1"/>
    <mergeCell ref="F7:O7"/>
    <mergeCell ref="F4:H5"/>
    <mergeCell ref="O4:O5"/>
    <mergeCell ref="J4:M5"/>
    <mergeCell ref="A6:D7"/>
    <mergeCell ref="L2:Q2"/>
  </mergeCells>
  <dataValidations disablePrompts="1" count="1">
    <dataValidation type="list" allowBlank="1" showInputMessage="1" showErrorMessage="1" promptTitle="Wind Resistive" prompt="Enter Yes if the building is rated as wind resistive or semi-wind resistive.  Leave blank if it does not have this rating." sqref="L212" xr:uid="{00000000-0002-0000-0200-000000000000}">
      <formula1>"Yes"</formula1>
    </dataValidation>
  </dataValidations>
  <pageMargins left="0.25" right="0.25" top="0.25131944444444398" bottom="0.75" header="0.3" footer="0.3"/>
  <pageSetup scale="74" fitToHeight="0" orientation="landscape" r:id="rId1"/>
  <headerFooter>
    <oddFooter>&amp;R&amp;P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3" id="{087E5703-94A0-48F2-921B-3741C1E0F82A}">
            <xm:f>Gen!$E$45='Data Validation'!$I$5</xm:f>
            <x14:dxf>
              <font>
                <color theme="0" tint="-4.9989318521683403E-2"/>
              </font>
              <fill>
                <patternFill>
                  <bgColor theme="0" tint="-4.9989318521683403E-2"/>
                </patternFill>
              </fill>
              <border>
                <left/>
                <right/>
                <top/>
                <bottom/>
                <vertical/>
                <horizontal/>
              </border>
            </x14:dxf>
          </x14:cfRule>
          <xm:sqref>A4:Q5 E6:Q7 A8:Q212</xm:sqref>
        </x14:conditionalFormatting>
        <x14:conditionalFormatting xmlns:xm="http://schemas.microsoft.com/office/excel/2006/main">
          <x14:cfRule type="expression" priority="2" id="{A919E832-B96B-4A90-808F-15D4AE71C4C0}">
            <xm:f>Gen!$E$45='Data Validation'!$I$5</xm:f>
            <x14:dxf>
              <font>
                <color theme="1"/>
              </font>
            </x14:dxf>
          </x14:cfRule>
          <xm:sqref>A3</xm:sqref>
        </x14:conditionalFormatting>
        <x14:conditionalFormatting xmlns:xm="http://schemas.microsoft.com/office/excel/2006/main">
          <x14:cfRule type="expression" priority="1" id="{B7C4CB71-5AB9-435C-B45C-E45EC8A44DC3}">
            <xm:f>Gen!$E$45='Data Validation'!$I$5</xm:f>
            <x14:dxf>
              <font>
                <color theme="0" tint="-4.9989318521683403E-2"/>
              </font>
              <fill>
                <patternFill>
                  <bgColor theme="0" tint="-4.9989318521683403E-2"/>
                </patternFill>
              </fill>
            </x14:dxf>
          </x14:cfRule>
          <xm:sqref>A4:Q11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CC99FF"/>
    <pageSetUpPr fitToPage="1"/>
  </sheetPr>
  <dimension ref="A1:K88"/>
  <sheetViews>
    <sheetView showGridLines="0" showRuler="0" zoomScaleNormal="100" workbookViewId="0">
      <pane ySplit="2" topLeftCell="A3" activePane="bottomLeft" state="frozen"/>
      <selection activeCell="I26" sqref="I26"/>
      <selection pane="bottomLeft" activeCell="G12" sqref="G12:H12"/>
    </sheetView>
  </sheetViews>
  <sheetFormatPr defaultColWidth="9.1796875" defaultRowHeight="16.149999999999999" customHeight="1" x14ac:dyDescent="0.25"/>
  <cols>
    <col min="1" max="1" width="3.1796875" customWidth="1"/>
    <col min="2" max="3" width="3.1796875" style="85" customWidth="1"/>
    <col min="4" max="4" width="17.7265625" customWidth="1"/>
    <col min="5" max="5" width="19.26953125" customWidth="1"/>
    <col min="6" max="6" width="9.453125" customWidth="1"/>
    <col min="7" max="7" width="9.1796875" customWidth="1"/>
    <col min="8" max="8" width="12.7265625" style="121" customWidth="1"/>
    <col min="9" max="9" width="15.54296875" style="121" customWidth="1"/>
    <col min="10" max="10" width="75.7265625" style="53" customWidth="1"/>
    <col min="11" max="11" width="2.54296875" customWidth="1"/>
  </cols>
  <sheetData>
    <row r="1" spans="1:11" ht="40.15" customHeight="1" x14ac:dyDescent="0.25">
      <c r="A1" s="651" t="s">
        <v>68</v>
      </c>
      <c r="B1" s="651"/>
      <c r="C1" s="651"/>
      <c r="D1" s="651"/>
      <c r="E1" s="651"/>
      <c r="F1" s="651"/>
      <c r="G1" s="651"/>
      <c r="H1" s="651"/>
      <c r="I1" s="651"/>
      <c r="J1" s="156" t="s">
        <v>460</v>
      </c>
    </row>
    <row r="2" spans="1:11" s="528" customFormat="1" ht="20" x14ac:dyDescent="0.4">
      <c r="A2" s="528" t="s">
        <v>573</v>
      </c>
      <c r="B2" s="538"/>
      <c r="C2" s="538"/>
      <c r="D2" s="538"/>
      <c r="E2" s="533">
        <f>Gen!E11</f>
        <v>0</v>
      </c>
      <c r="F2" s="538"/>
      <c r="H2" s="537"/>
      <c r="I2" s="537"/>
    </row>
    <row r="3" spans="1:11" s="20" customFormat="1" ht="15.5" x14ac:dyDescent="0.35">
      <c r="A3" s="418" t="s">
        <v>563</v>
      </c>
      <c r="B3" s="213"/>
      <c r="C3" s="213"/>
      <c r="D3" s="213"/>
      <c r="E3" s="203"/>
      <c r="F3" s="203"/>
      <c r="G3" s="203"/>
      <c r="H3" s="245"/>
      <c r="I3" s="245"/>
      <c r="J3" s="246"/>
      <c r="K3" s="204"/>
    </row>
    <row r="4" spans="1:11" s="20" customFormat="1" ht="15.5" x14ac:dyDescent="0.35">
      <c r="A4" s="184" t="s">
        <v>69</v>
      </c>
      <c r="B4" s="214"/>
      <c r="C4" s="214"/>
      <c r="D4" s="182"/>
      <c r="E4" s="190"/>
      <c r="F4" s="190"/>
      <c r="G4" s="190"/>
      <c r="H4" s="247"/>
      <c r="I4" s="247"/>
      <c r="J4" s="244"/>
      <c r="K4" s="187"/>
    </row>
    <row r="5" spans="1:11" ht="14.25" customHeight="1" x14ac:dyDescent="0.3">
      <c r="A5" s="178"/>
      <c r="B5" s="807" t="s">
        <v>422</v>
      </c>
      <c r="C5" s="808"/>
      <c r="D5" s="808"/>
      <c r="E5" s="808"/>
      <c r="F5" s="808"/>
      <c r="G5" s="808"/>
      <c r="H5" s="808"/>
      <c r="I5" s="809"/>
      <c r="J5" s="244"/>
      <c r="K5" s="180"/>
    </row>
    <row r="6" spans="1:11" ht="14.25" customHeight="1" x14ac:dyDescent="0.3">
      <c r="A6" s="178"/>
      <c r="B6" s="212"/>
      <c r="C6" s="212"/>
      <c r="D6" s="248"/>
      <c r="E6" s="181"/>
      <c r="F6" s="181"/>
      <c r="G6" s="181"/>
      <c r="H6" s="249"/>
      <c r="I6" s="249"/>
      <c r="J6" s="244"/>
      <c r="K6" s="180"/>
    </row>
    <row r="7" spans="1:11" s="20" customFormat="1" ht="15.5" x14ac:dyDescent="0.35">
      <c r="A7" s="184" t="s">
        <v>70</v>
      </c>
      <c r="B7" s="214"/>
      <c r="C7" s="214"/>
      <c r="D7" s="182"/>
      <c r="E7" s="190"/>
      <c r="F7" s="182"/>
      <c r="G7" s="795" t="s">
        <v>71</v>
      </c>
      <c r="H7" s="795"/>
      <c r="I7" s="250" t="s">
        <v>28</v>
      </c>
      <c r="J7" s="244"/>
      <c r="K7" s="187"/>
    </row>
    <row r="8" spans="1:11" ht="14.25" customHeight="1" x14ac:dyDescent="0.3">
      <c r="A8" s="178"/>
      <c r="B8" s="110" t="s">
        <v>9</v>
      </c>
      <c r="C8" s="797" t="s">
        <v>327</v>
      </c>
      <c r="D8" s="798"/>
      <c r="E8" s="798"/>
      <c r="F8" s="799"/>
      <c r="G8" s="796">
        <f>'Prop SOV'!N9</f>
        <v>0</v>
      </c>
      <c r="H8" s="796"/>
      <c r="I8" s="408"/>
      <c r="J8" s="244"/>
      <c r="K8" s="180"/>
    </row>
    <row r="9" spans="1:11" ht="14.25" customHeight="1" x14ac:dyDescent="0.3">
      <c r="A9" s="178"/>
      <c r="B9" s="110" t="s">
        <v>10</v>
      </c>
      <c r="C9" s="797" t="s">
        <v>328</v>
      </c>
      <c r="D9" s="798"/>
      <c r="E9" s="798"/>
      <c r="F9" s="799"/>
      <c r="G9" s="796">
        <f>'Prop SOV'!M9</f>
        <v>0</v>
      </c>
      <c r="H9" s="796"/>
      <c r="I9" s="408"/>
      <c r="J9" s="230"/>
      <c r="K9" s="180"/>
    </row>
    <row r="10" spans="1:11" ht="14.25" customHeight="1" x14ac:dyDescent="0.3">
      <c r="A10" s="178"/>
      <c r="B10" s="110" t="s">
        <v>11</v>
      </c>
      <c r="C10" s="797" t="s">
        <v>412</v>
      </c>
      <c r="D10" s="798"/>
      <c r="E10" s="798"/>
      <c r="F10" s="799"/>
      <c r="G10" s="796">
        <f>'Prop SOV'!O9</f>
        <v>0</v>
      </c>
      <c r="H10" s="796"/>
      <c r="I10" s="243">
        <f>Gen!K45</f>
        <v>0</v>
      </c>
      <c r="J10" s="211"/>
      <c r="K10" s="180"/>
    </row>
    <row r="11" spans="1:11" ht="14.25" customHeight="1" x14ac:dyDescent="0.3">
      <c r="A11" s="178"/>
      <c r="B11" s="110" t="s">
        <v>12</v>
      </c>
      <c r="C11" s="797" t="s">
        <v>491</v>
      </c>
      <c r="D11" s="798"/>
      <c r="E11" s="798"/>
      <c r="F11" s="799"/>
      <c r="G11" s="804">
        <f>Gen!L45</f>
        <v>0</v>
      </c>
      <c r="H11" s="804"/>
      <c r="I11" s="804"/>
      <c r="J11" s="230"/>
      <c r="K11" s="180"/>
    </row>
    <row r="12" spans="1:11" ht="14.25" customHeight="1" x14ac:dyDescent="0.3">
      <c r="A12" s="178"/>
      <c r="B12" s="110" t="s">
        <v>14</v>
      </c>
      <c r="C12" s="797" t="s">
        <v>72</v>
      </c>
      <c r="D12" s="798"/>
      <c r="E12" s="798"/>
      <c r="F12" s="799"/>
      <c r="G12" s="794">
        <v>0</v>
      </c>
      <c r="H12" s="794"/>
      <c r="I12" s="111" t="s">
        <v>73</v>
      </c>
      <c r="J12" s="230"/>
      <c r="K12" s="180"/>
    </row>
    <row r="13" spans="1:11" ht="14.25" customHeight="1" x14ac:dyDescent="0.3">
      <c r="A13" s="178"/>
      <c r="B13" s="110" t="s">
        <v>16</v>
      </c>
      <c r="C13" s="797" t="s">
        <v>74</v>
      </c>
      <c r="D13" s="798"/>
      <c r="E13" s="798"/>
      <c r="F13" s="799"/>
      <c r="G13" s="794"/>
      <c r="H13" s="794"/>
      <c r="I13" s="111">
        <f>IF(G13="Excluded","Excluded",100000)</f>
        <v>100000</v>
      </c>
      <c r="J13" s="230"/>
      <c r="K13" s="180"/>
    </row>
    <row r="14" spans="1:11" ht="14.25" customHeight="1" x14ac:dyDescent="0.3">
      <c r="A14" s="178"/>
      <c r="B14" s="110" t="s">
        <v>17</v>
      </c>
      <c r="C14" s="797" t="s">
        <v>75</v>
      </c>
      <c r="D14" s="798"/>
      <c r="E14" s="798"/>
      <c r="F14" s="799"/>
      <c r="G14" s="802">
        <f>G13</f>
        <v>0</v>
      </c>
      <c r="H14" s="802"/>
      <c r="I14" s="111">
        <f>I13</f>
        <v>100000</v>
      </c>
      <c r="J14" s="230"/>
      <c r="K14" s="180"/>
    </row>
    <row r="15" spans="1:11" ht="14.25" customHeight="1" x14ac:dyDescent="0.25">
      <c r="A15" s="178"/>
      <c r="B15" s="212"/>
      <c r="C15" s="212"/>
      <c r="D15" s="183"/>
      <c r="E15" s="183"/>
      <c r="F15" s="183"/>
      <c r="G15" s="183"/>
      <c r="H15" s="251"/>
      <c r="I15" s="251"/>
      <c r="J15" s="230"/>
      <c r="K15" s="180"/>
    </row>
    <row r="16" spans="1:11" s="20" customFormat="1" ht="16.149999999999999" customHeight="1" x14ac:dyDescent="0.35">
      <c r="A16" s="805" t="s">
        <v>413</v>
      </c>
      <c r="B16" s="806"/>
      <c r="C16" s="806"/>
      <c r="D16" s="806"/>
      <c r="E16" s="806"/>
      <c r="F16" s="806"/>
      <c r="G16" s="806"/>
      <c r="H16" s="793" t="s">
        <v>76</v>
      </c>
      <c r="I16" s="793" t="s">
        <v>77</v>
      </c>
      <c r="J16" s="230"/>
      <c r="K16" s="187"/>
    </row>
    <row r="17" spans="1:11" s="112" customFormat="1" ht="15" customHeight="1" x14ac:dyDescent="0.2">
      <c r="A17" s="805"/>
      <c r="B17" s="806"/>
      <c r="C17" s="806"/>
      <c r="D17" s="806"/>
      <c r="E17" s="806"/>
      <c r="F17" s="806"/>
      <c r="G17" s="806"/>
      <c r="H17" s="803"/>
      <c r="I17" s="793"/>
      <c r="J17" s="252"/>
      <c r="K17" s="253"/>
    </row>
    <row r="18" spans="1:11" ht="14.25" customHeight="1" x14ac:dyDescent="0.3">
      <c r="A18" s="178"/>
      <c r="B18" s="24" t="s">
        <v>9</v>
      </c>
      <c r="C18" s="25" t="s">
        <v>78</v>
      </c>
      <c r="D18" s="25"/>
      <c r="E18" s="25"/>
      <c r="F18" s="25"/>
      <c r="G18" s="113"/>
      <c r="H18" s="111">
        <v>100000</v>
      </c>
      <c r="I18" s="59"/>
      <c r="J18" s="254"/>
      <c r="K18" s="180"/>
    </row>
    <row r="19" spans="1:11" ht="14.25" customHeight="1" x14ac:dyDescent="0.3">
      <c r="A19" s="178"/>
      <c r="B19" s="26" t="s">
        <v>10</v>
      </c>
      <c r="C19" s="23" t="s">
        <v>79</v>
      </c>
      <c r="D19" s="23"/>
      <c r="E19" s="23"/>
      <c r="F19" s="23"/>
      <c r="G19" s="34"/>
      <c r="H19" s="111">
        <v>250000</v>
      </c>
      <c r="I19" s="59"/>
      <c r="J19" s="254"/>
      <c r="K19" s="180"/>
    </row>
    <row r="20" spans="1:11" ht="14.25" customHeight="1" x14ac:dyDescent="0.3">
      <c r="A20" s="178"/>
      <c r="B20" s="27" t="s">
        <v>11</v>
      </c>
      <c r="C20" s="28" t="s">
        <v>80</v>
      </c>
      <c r="D20" s="28"/>
      <c r="E20" s="28"/>
      <c r="F20" s="28"/>
      <c r="G20" s="114"/>
      <c r="H20" s="111">
        <v>500000</v>
      </c>
      <c r="I20" s="59"/>
      <c r="J20" s="254"/>
      <c r="K20" s="180"/>
    </row>
    <row r="21" spans="1:11" ht="14.25" customHeight="1" x14ac:dyDescent="0.3">
      <c r="A21" s="178"/>
      <c r="B21" s="24" t="s">
        <v>12</v>
      </c>
      <c r="C21" s="25" t="s">
        <v>81</v>
      </c>
      <c r="D21" s="25"/>
      <c r="E21" s="25"/>
      <c r="F21" s="25"/>
      <c r="G21" s="113"/>
      <c r="H21" s="111">
        <v>250000</v>
      </c>
      <c r="I21" s="59"/>
      <c r="J21" s="254"/>
      <c r="K21" s="180"/>
    </row>
    <row r="22" spans="1:11" ht="14.25" customHeight="1" x14ac:dyDescent="0.3">
      <c r="A22" s="178"/>
      <c r="B22" s="26" t="s">
        <v>14</v>
      </c>
      <c r="C22" s="23" t="s">
        <v>82</v>
      </c>
      <c r="D22" s="23"/>
      <c r="E22" s="23"/>
      <c r="F22" s="23"/>
      <c r="G22" s="34"/>
      <c r="H22" s="111">
        <v>25000</v>
      </c>
      <c r="I22" s="59"/>
      <c r="J22" s="254"/>
      <c r="K22" s="180"/>
    </row>
    <row r="23" spans="1:11" ht="14.25" customHeight="1" x14ac:dyDescent="0.3">
      <c r="A23" s="178"/>
      <c r="B23" s="27" t="s">
        <v>16</v>
      </c>
      <c r="C23" s="28" t="s">
        <v>83</v>
      </c>
      <c r="D23" s="28"/>
      <c r="E23" s="28"/>
      <c r="F23" s="28"/>
      <c r="G23" s="114"/>
      <c r="H23" s="111">
        <v>100000</v>
      </c>
      <c r="I23" s="59"/>
      <c r="J23" s="254"/>
      <c r="K23" s="180"/>
    </row>
    <row r="24" spans="1:11" ht="14.25" customHeight="1" x14ac:dyDescent="0.3">
      <c r="A24" s="178"/>
      <c r="B24" s="26" t="s">
        <v>17</v>
      </c>
      <c r="C24" s="23" t="s">
        <v>84</v>
      </c>
      <c r="D24" s="23"/>
      <c r="E24" s="23"/>
      <c r="F24" s="23"/>
      <c r="G24" s="34"/>
      <c r="H24" s="111">
        <v>100000</v>
      </c>
      <c r="I24" s="60"/>
      <c r="J24" s="254"/>
      <c r="K24" s="180"/>
    </row>
    <row r="25" spans="1:11" ht="14.25" customHeight="1" x14ac:dyDescent="0.3">
      <c r="A25" s="178"/>
      <c r="B25" s="26" t="s">
        <v>18</v>
      </c>
      <c r="C25" s="22" t="s">
        <v>85</v>
      </c>
      <c r="D25" s="23"/>
      <c r="E25" s="22"/>
      <c r="F25" s="23"/>
      <c r="G25" s="34"/>
      <c r="H25" s="111">
        <v>100000</v>
      </c>
      <c r="I25" s="59"/>
      <c r="J25" s="254"/>
      <c r="K25" s="180"/>
    </row>
    <row r="26" spans="1:11" ht="14.25" customHeight="1" x14ac:dyDescent="0.3">
      <c r="A26" s="178"/>
      <c r="B26" s="27" t="s">
        <v>20</v>
      </c>
      <c r="C26" s="28" t="s">
        <v>86</v>
      </c>
      <c r="D26" s="28"/>
      <c r="E26" s="28"/>
      <c r="F26" s="28"/>
      <c r="G26" s="114"/>
      <c r="H26" s="111">
        <v>100000</v>
      </c>
      <c r="I26" s="59"/>
      <c r="J26" s="254"/>
      <c r="K26" s="180"/>
    </row>
    <row r="27" spans="1:11" ht="14.25" customHeight="1" x14ac:dyDescent="0.25">
      <c r="A27" s="178"/>
      <c r="B27" s="212"/>
      <c r="C27" s="212"/>
      <c r="D27" s="183"/>
      <c r="E27" s="183"/>
      <c r="F27" s="183"/>
      <c r="G27" s="183"/>
      <c r="H27" s="255"/>
      <c r="I27" s="183"/>
      <c r="J27" s="211"/>
      <c r="K27" s="180"/>
    </row>
    <row r="28" spans="1:11" s="20" customFormat="1" ht="15.5" x14ac:dyDescent="0.35">
      <c r="A28" s="184" t="s">
        <v>87</v>
      </c>
      <c r="B28" s="214"/>
      <c r="C28" s="214"/>
      <c r="D28" s="182"/>
      <c r="E28" s="190"/>
      <c r="F28" s="190"/>
      <c r="G28" s="190"/>
      <c r="H28" s="247"/>
      <c r="I28" s="247"/>
      <c r="J28" s="235"/>
      <c r="K28" s="187"/>
    </row>
    <row r="29" spans="1:11" ht="29.25" customHeight="1" x14ac:dyDescent="0.3">
      <c r="A29" s="178"/>
      <c r="B29" s="115" t="s">
        <v>9</v>
      </c>
      <c r="C29" s="800" t="s">
        <v>476</v>
      </c>
      <c r="D29" s="800"/>
      <c r="E29" s="800"/>
      <c r="F29" s="800"/>
      <c r="G29" s="800"/>
      <c r="H29" s="801"/>
      <c r="I29" s="50"/>
      <c r="J29" s="256"/>
      <c r="K29" s="180"/>
    </row>
    <row r="30" spans="1:11" ht="30" customHeight="1" x14ac:dyDescent="0.3">
      <c r="A30" s="178"/>
      <c r="B30" s="116" t="s">
        <v>10</v>
      </c>
      <c r="C30" s="791" t="s">
        <v>353</v>
      </c>
      <c r="D30" s="791"/>
      <c r="E30" s="791"/>
      <c r="F30" s="791"/>
      <c r="G30" s="791"/>
      <c r="H30" s="792"/>
      <c r="I30" s="50"/>
      <c r="J30" s="256"/>
      <c r="K30" s="180"/>
    </row>
    <row r="31" spans="1:11" ht="29.65" customHeight="1" x14ac:dyDescent="0.3">
      <c r="A31" s="178"/>
      <c r="B31" s="117" t="s">
        <v>11</v>
      </c>
      <c r="C31" s="781" t="s">
        <v>354</v>
      </c>
      <c r="D31" s="781"/>
      <c r="E31" s="781"/>
      <c r="F31" s="781"/>
      <c r="G31" s="781"/>
      <c r="H31" s="782"/>
      <c r="I31" s="50"/>
      <c r="J31" s="256"/>
      <c r="K31" s="180"/>
    </row>
    <row r="32" spans="1:11" ht="14" x14ac:dyDescent="0.3">
      <c r="A32" s="178"/>
      <c r="B32" s="115" t="s">
        <v>12</v>
      </c>
      <c r="C32" s="118" t="s">
        <v>355</v>
      </c>
      <c r="D32" s="25"/>
      <c r="E32" s="119"/>
      <c r="F32" s="119"/>
      <c r="G32" s="119"/>
      <c r="H32" s="64"/>
      <c r="I32" s="50"/>
      <c r="J32" s="256"/>
      <c r="K32" s="180"/>
    </row>
    <row r="33" spans="1:11" ht="28.5" customHeight="1" x14ac:dyDescent="0.3">
      <c r="A33" s="178"/>
      <c r="B33" s="116" t="s">
        <v>14</v>
      </c>
      <c r="C33" s="791" t="s">
        <v>414</v>
      </c>
      <c r="D33" s="791"/>
      <c r="E33" s="791"/>
      <c r="F33" s="791"/>
      <c r="G33" s="791"/>
      <c r="H33" s="792"/>
      <c r="I33" s="50"/>
      <c r="J33" s="256"/>
      <c r="K33" s="180"/>
    </row>
    <row r="34" spans="1:11" ht="14.25" customHeight="1" x14ac:dyDescent="0.3">
      <c r="A34" s="178"/>
      <c r="B34" s="27" t="s">
        <v>16</v>
      </c>
      <c r="C34" s="783" t="s">
        <v>356</v>
      </c>
      <c r="D34" s="783"/>
      <c r="E34" s="783"/>
      <c r="F34" s="783"/>
      <c r="G34" s="783"/>
      <c r="H34" s="784"/>
      <c r="I34" s="50"/>
      <c r="J34" s="230" t="str">
        <f>IF(I34="N","Please return to the property schedule and identify the sprinklered properties.","")</f>
        <v/>
      </c>
      <c r="K34" s="180"/>
    </row>
    <row r="35" spans="1:11" ht="28.5" customHeight="1" x14ac:dyDescent="0.3">
      <c r="A35" s="178"/>
      <c r="B35" s="120" t="s">
        <v>17</v>
      </c>
      <c r="C35" s="781" t="s">
        <v>535</v>
      </c>
      <c r="D35" s="781"/>
      <c r="E35" s="781"/>
      <c r="F35" s="781"/>
      <c r="G35" s="781"/>
      <c r="H35" s="782"/>
      <c r="I35" s="50"/>
      <c r="J35" s="231" t="str">
        <f>IF(I35="Y",HYPERLINK("https://peat-tx.com/wp-content/uploads/2023/02/PEAT-Vacancy-Questionnaire.pdf","CLICK HERE: PEAT Vacancy-Questionnaire"),"")</f>
        <v/>
      </c>
      <c r="K35" s="215"/>
    </row>
    <row r="36" spans="1:11" ht="16.149999999999999" customHeight="1" x14ac:dyDescent="0.25">
      <c r="A36" s="178"/>
      <c r="B36" s="788"/>
      <c r="C36" s="789"/>
      <c r="D36" s="789"/>
      <c r="E36" s="789"/>
      <c r="F36" s="789"/>
      <c r="G36" s="789"/>
      <c r="H36" s="789"/>
      <c r="I36" s="790"/>
      <c r="J36" s="211"/>
      <c r="K36" s="180"/>
    </row>
    <row r="37" spans="1:11" ht="16.149999999999999" customHeight="1" x14ac:dyDescent="0.25">
      <c r="A37" s="178"/>
      <c r="B37" s="785"/>
      <c r="C37" s="786"/>
      <c r="D37" s="786"/>
      <c r="E37" s="786"/>
      <c r="F37" s="786"/>
      <c r="G37" s="786"/>
      <c r="H37" s="786"/>
      <c r="I37" s="787"/>
      <c r="J37" s="211"/>
      <c r="K37" s="180"/>
    </row>
    <row r="38" spans="1:11" ht="16.149999999999999" customHeight="1" x14ac:dyDescent="0.25">
      <c r="A38" s="178"/>
      <c r="B38" s="785"/>
      <c r="C38" s="786"/>
      <c r="D38" s="786"/>
      <c r="E38" s="786"/>
      <c r="F38" s="786"/>
      <c r="G38" s="786"/>
      <c r="H38" s="786"/>
      <c r="I38" s="787"/>
      <c r="J38" s="211"/>
      <c r="K38" s="180"/>
    </row>
    <row r="39" spans="1:11" ht="16.149999999999999" customHeight="1" x14ac:dyDescent="0.25">
      <c r="A39" s="178"/>
      <c r="B39" s="785"/>
      <c r="C39" s="786"/>
      <c r="D39" s="786"/>
      <c r="E39" s="786"/>
      <c r="F39" s="786"/>
      <c r="G39" s="786"/>
      <c r="H39" s="786"/>
      <c r="I39" s="787"/>
      <c r="J39" s="211"/>
      <c r="K39" s="180"/>
    </row>
    <row r="40" spans="1:11" ht="16.149999999999999" customHeight="1" x14ac:dyDescent="0.25">
      <c r="A40" s="178"/>
      <c r="B40" s="785"/>
      <c r="C40" s="786"/>
      <c r="D40" s="786"/>
      <c r="E40" s="786"/>
      <c r="F40" s="786"/>
      <c r="G40" s="786"/>
      <c r="H40" s="786"/>
      <c r="I40" s="787"/>
      <c r="J40" s="211"/>
      <c r="K40" s="180"/>
    </row>
    <row r="41" spans="1:11" ht="16.149999999999999" customHeight="1" x14ac:dyDescent="0.25">
      <c r="A41" s="178"/>
      <c r="B41" s="785"/>
      <c r="C41" s="786"/>
      <c r="D41" s="786"/>
      <c r="E41" s="786"/>
      <c r="F41" s="786"/>
      <c r="G41" s="786"/>
      <c r="H41" s="786"/>
      <c r="I41" s="787"/>
      <c r="J41" s="211"/>
      <c r="K41" s="180"/>
    </row>
    <row r="42" spans="1:11" ht="16.149999999999999" customHeight="1" x14ac:dyDescent="0.25">
      <c r="A42" s="199"/>
      <c r="B42" s="216"/>
      <c r="C42" s="216"/>
      <c r="D42" s="200"/>
      <c r="E42" s="200"/>
      <c r="F42" s="200"/>
      <c r="G42" s="200"/>
      <c r="H42" s="200"/>
      <c r="I42" s="200"/>
      <c r="J42" s="257"/>
      <c r="K42" s="201"/>
    </row>
    <row r="43" spans="1:11" ht="16.149999999999999" customHeight="1" x14ac:dyDescent="0.25">
      <c r="H43"/>
      <c r="I43"/>
    </row>
    <row r="44" spans="1:11" ht="16.149999999999999" customHeight="1" x14ac:dyDescent="0.25">
      <c r="H44"/>
      <c r="I44"/>
    </row>
    <row r="45" spans="1:11" ht="16.149999999999999" customHeight="1" x14ac:dyDescent="0.25">
      <c r="H45"/>
      <c r="I45"/>
    </row>
    <row r="46" spans="1:11" ht="16.149999999999999" customHeight="1" x14ac:dyDescent="0.25">
      <c r="H46"/>
      <c r="I46"/>
    </row>
    <row r="47" spans="1:11" ht="16.149999999999999" customHeight="1" x14ac:dyDescent="0.25">
      <c r="H47"/>
      <c r="I47"/>
      <c r="J47" s="57"/>
    </row>
    <row r="48" spans="1:11" ht="16.149999999999999" customHeight="1" x14ac:dyDescent="0.25">
      <c r="H48"/>
      <c r="I48"/>
      <c r="J48" s="57"/>
    </row>
    <row r="49" spans="8:9" ht="16.149999999999999" customHeight="1" x14ac:dyDescent="0.25">
      <c r="H49"/>
      <c r="I49"/>
    </row>
    <row r="50" spans="8:9" ht="16.149999999999999" customHeight="1" x14ac:dyDescent="0.25">
      <c r="H50"/>
      <c r="I50"/>
    </row>
    <row r="51" spans="8:9" ht="16.149999999999999" customHeight="1" x14ac:dyDescent="0.25">
      <c r="H51"/>
      <c r="I51"/>
    </row>
    <row r="52" spans="8:9" ht="16.149999999999999" customHeight="1" x14ac:dyDescent="0.25">
      <c r="H52"/>
      <c r="I52"/>
    </row>
    <row r="53" spans="8:9" ht="16.149999999999999" customHeight="1" x14ac:dyDescent="0.25">
      <c r="H53"/>
      <c r="I53"/>
    </row>
    <row r="54" spans="8:9" ht="16.149999999999999" customHeight="1" x14ac:dyDescent="0.25">
      <c r="H54"/>
      <c r="I54"/>
    </row>
    <row r="55" spans="8:9" ht="16.149999999999999" customHeight="1" x14ac:dyDescent="0.25">
      <c r="H55"/>
      <c r="I55"/>
    </row>
    <row r="56" spans="8:9" ht="16.149999999999999" customHeight="1" x14ac:dyDescent="0.25">
      <c r="H56"/>
      <c r="I56"/>
    </row>
    <row r="57" spans="8:9" ht="16.149999999999999" customHeight="1" x14ac:dyDescent="0.25">
      <c r="H57"/>
      <c r="I57"/>
    </row>
    <row r="58" spans="8:9" ht="16.149999999999999" customHeight="1" x14ac:dyDescent="0.25">
      <c r="H58"/>
      <c r="I58"/>
    </row>
    <row r="59" spans="8:9" ht="16.149999999999999" customHeight="1" x14ac:dyDescent="0.25">
      <c r="H59"/>
      <c r="I59"/>
    </row>
    <row r="60" spans="8:9" ht="16.149999999999999" customHeight="1" x14ac:dyDescent="0.25">
      <c r="H60"/>
      <c r="I60"/>
    </row>
    <row r="61" spans="8:9" ht="16.149999999999999" customHeight="1" x14ac:dyDescent="0.25">
      <c r="H61"/>
      <c r="I61"/>
    </row>
    <row r="62" spans="8:9" ht="16.149999999999999" customHeight="1" x14ac:dyDescent="0.25">
      <c r="H62"/>
      <c r="I62"/>
    </row>
    <row r="63" spans="8:9" ht="16.149999999999999" customHeight="1" x14ac:dyDescent="0.25">
      <c r="H63"/>
      <c r="I63"/>
    </row>
    <row r="64" spans="8:9" ht="16.149999999999999" customHeight="1" x14ac:dyDescent="0.25">
      <c r="H64"/>
      <c r="I64"/>
    </row>
    <row r="65" spans="8:9" ht="16.149999999999999" customHeight="1" x14ac:dyDescent="0.25">
      <c r="H65"/>
      <c r="I65"/>
    </row>
    <row r="66" spans="8:9" ht="16.149999999999999" customHeight="1" x14ac:dyDescent="0.25">
      <c r="H66"/>
      <c r="I66"/>
    </row>
    <row r="67" spans="8:9" ht="16.149999999999999" customHeight="1" x14ac:dyDescent="0.25">
      <c r="H67"/>
      <c r="I67"/>
    </row>
    <row r="68" spans="8:9" ht="16.149999999999999" customHeight="1" x14ac:dyDescent="0.25">
      <c r="H68"/>
      <c r="I68"/>
    </row>
    <row r="69" spans="8:9" ht="16.149999999999999" customHeight="1" x14ac:dyDescent="0.25">
      <c r="H69"/>
      <c r="I69"/>
    </row>
    <row r="70" spans="8:9" ht="16.149999999999999" customHeight="1" x14ac:dyDescent="0.25">
      <c r="H70"/>
      <c r="I70"/>
    </row>
    <row r="71" spans="8:9" ht="16.149999999999999" customHeight="1" x14ac:dyDescent="0.25">
      <c r="H71"/>
      <c r="I71"/>
    </row>
    <row r="72" spans="8:9" ht="16.149999999999999" customHeight="1" x14ac:dyDescent="0.25">
      <c r="H72"/>
      <c r="I72"/>
    </row>
    <row r="73" spans="8:9" ht="16.149999999999999" customHeight="1" x14ac:dyDescent="0.25">
      <c r="H73"/>
      <c r="I73"/>
    </row>
    <row r="74" spans="8:9" ht="16.149999999999999" customHeight="1" x14ac:dyDescent="0.25">
      <c r="H74"/>
      <c r="I74"/>
    </row>
    <row r="75" spans="8:9" ht="16.149999999999999" customHeight="1" x14ac:dyDescent="0.25">
      <c r="H75"/>
      <c r="I75"/>
    </row>
    <row r="76" spans="8:9" ht="16.149999999999999" customHeight="1" x14ac:dyDescent="0.25">
      <c r="H76"/>
      <c r="I76"/>
    </row>
    <row r="77" spans="8:9" ht="16.149999999999999" customHeight="1" x14ac:dyDescent="0.25">
      <c r="H77"/>
      <c r="I77"/>
    </row>
    <row r="78" spans="8:9" ht="16.149999999999999" customHeight="1" x14ac:dyDescent="0.25">
      <c r="H78"/>
      <c r="I78"/>
    </row>
    <row r="79" spans="8:9" ht="16.149999999999999" customHeight="1" x14ac:dyDescent="0.25">
      <c r="H79"/>
      <c r="I79"/>
    </row>
    <row r="80" spans="8:9" ht="16.149999999999999" customHeight="1" x14ac:dyDescent="0.25">
      <c r="H80"/>
      <c r="I80"/>
    </row>
    <row r="81" spans="8:9" ht="16.149999999999999" customHeight="1" x14ac:dyDescent="0.25">
      <c r="H81"/>
      <c r="I81"/>
    </row>
    <row r="82" spans="8:9" ht="16.149999999999999" customHeight="1" x14ac:dyDescent="0.25">
      <c r="H82"/>
      <c r="I82"/>
    </row>
    <row r="83" spans="8:9" ht="16.149999999999999" customHeight="1" x14ac:dyDescent="0.25">
      <c r="H83"/>
      <c r="I83"/>
    </row>
    <row r="84" spans="8:9" ht="16.149999999999999" customHeight="1" x14ac:dyDescent="0.25">
      <c r="H84"/>
      <c r="I84"/>
    </row>
    <row r="85" spans="8:9" ht="16.149999999999999" customHeight="1" x14ac:dyDescent="0.25">
      <c r="H85"/>
      <c r="I85"/>
    </row>
    <row r="86" spans="8:9" ht="16.149999999999999" customHeight="1" x14ac:dyDescent="0.25">
      <c r="I86"/>
    </row>
    <row r="87" spans="8:9" ht="16.149999999999999" customHeight="1" x14ac:dyDescent="0.25">
      <c r="I87"/>
    </row>
    <row r="88" spans="8:9" ht="16.149999999999999" customHeight="1" x14ac:dyDescent="0.25">
      <c r="I88"/>
    </row>
  </sheetData>
  <sheetProtection selectLockedCells="1"/>
  <mergeCells count="32">
    <mergeCell ref="A1:I1"/>
    <mergeCell ref="C30:H30"/>
    <mergeCell ref="C31:H31"/>
    <mergeCell ref="C13:F13"/>
    <mergeCell ref="C14:F14"/>
    <mergeCell ref="G11:I11"/>
    <mergeCell ref="A16:G17"/>
    <mergeCell ref="C11:F11"/>
    <mergeCell ref="B5:I5"/>
    <mergeCell ref="C33:H33"/>
    <mergeCell ref="I16:I17"/>
    <mergeCell ref="G12:H12"/>
    <mergeCell ref="G7:H7"/>
    <mergeCell ref="G8:H8"/>
    <mergeCell ref="G9:H9"/>
    <mergeCell ref="C8:F8"/>
    <mergeCell ref="C9:F9"/>
    <mergeCell ref="C29:H29"/>
    <mergeCell ref="G13:H13"/>
    <mergeCell ref="G14:H14"/>
    <mergeCell ref="G10:H10"/>
    <mergeCell ref="C10:F10"/>
    <mergeCell ref="C12:F12"/>
    <mergeCell ref="H16:H17"/>
    <mergeCell ref="C35:H35"/>
    <mergeCell ref="C34:H34"/>
    <mergeCell ref="B41:I41"/>
    <mergeCell ref="B36:I36"/>
    <mergeCell ref="B37:I37"/>
    <mergeCell ref="B38:I38"/>
    <mergeCell ref="B39:I39"/>
    <mergeCell ref="B40:I40"/>
  </mergeCells>
  <phoneticPr fontId="0" type="noConversion"/>
  <conditionalFormatting sqref="I29:I34">
    <cfRule type="containsBlanks" dxfId="160" priority="45">
      <formula>LEN(TRIM(I29))=0</formula>
    </cfRule>
  </conditionalFormatting>
  <conditionalFormatting sqref="I29:I34">
    <cfRule type="containsText" dxfId="159" priority="43" operator="containsText" text="Y">
      <formula>NOT(ISERROR(SEARCH("Y",I29)))</formula>
    </cfRule>
    <cfRule type="containsText" dxfId="158" priority="44" operator="containsText" text="N">
      <formula>NOT(ISERROR(SEARCH("N",I29)))</formula>
    </cfRule>
  </conditionalFormatting>
  <conditionalFormatting sqref="G12:H14 I13:I14">
    <cfRule type="containsBlanks" dxfId="157" priority="39">
      <formula>LEN(TRIM(G12))=0</formula>
    </cfRule>
  </conditionalFormatting>
  <conditionalFormatting sqref="G12:H14">
    <cfRule type="containsBlanks" dxfId="156" priority="46">
      <formula>LEN(TRIM(G12))=0</formula>
    </cfRule>
  </conditionalFormatting>
  <conditionalFormatting sqref="I18:I26">
    <cfRule type="containsText" dxfId="155" priority="26" operator="containsText" text="Optional">
      <formula>NOT(ISERROR(SEARCH("Optional",I18)))</formula>
    </cfRule>
    <cfRule type="containsText" dxfId="154" priority="27" operator="containsText" text="Standard">
      <formula>NOT(ISERROR(SEARCH("Standard",I18)))</formula>
    </cfRule>
    <cfRule type="cellIs" dxfId="153" priority="38" operator="lessThan">
      <formula>1</formula>
    </cfRule>
  </conditionalFormatting>
  <conditionalFormatting sqref="I35">
    <cfRule type="containsBlanks" dxfId="152" priority="10">
      <formula>LEN(TRIM(I35))=0</formula>
    </cfRule>
  </conditionalFormatting>
  <conditionalFormatting sqref="I35">
    <cfRule type="containsText" dxfId="151" priority="8" operator="containsText" text="Y">
      <formula>NOT(ISERROR(SEARCH("Y",I35)))</formula>
    </cfRule>
    <cfRule type="containsText" dxfId="150" priority="9" operator="containsText" text="N">
      <formula>NOT(ISERROR(SEARCH("N",I35)))</formula>
    </cfRule>
  </conditionalFormatting>
  <conditionalFormatting sqref="G14:H14">
    <cfRule type="expression" priority="5">
      <formula>$G$13</formula>
    </cfRule>
  </conditionalFormatting>
  <conditionalFormatting sqref="J34">
    <cfRule type="expression" priority="3">
      <formula>IF($I$34="NO","Please return","")</formula>
    </cfRule>
  </conditionalFormatting>
  <printOptions horizontalCentered="1"/>
  <pageMargins left="0.25" right="0.25" top="0.25" bottom="0.25" header="0.5" footer="0.5"/>
  <pageSetup scale="78"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25" id="{10AC1184-67F3-43AB-A8C0-A87E71335E33}">
            <xm:f>$I$18='Data Validation'!$E$19</xm:f>
            <x14:dxf>
              <fill>
                <patternFill>
                  <bgColor theme="5" tint="0.59996337778862885"/>
                </patternFill>
              </fill>
              <border>
                <left style="thin">
                  <color auto="1"/>
                </left>
                <right style="thin">
                  <color auto="1"/>
                </right>
                <top style="thin">
                  <color auto="1"/>
                </top>
                <bottom style="thin">
                  <color auto="1"/>
                </bottom>
              </border>
            </x14:dxf>
          </x14:cfRule>
          <xm:sqref>J18</xm:sqref>
        </x14:conditionalFormatting>
        <x14:conditionalFormatting xmlns:xm="http://schemas.microsoft.com/office/excel/2006/main">
          <x14:cfRule type="expression" priority="24" id="{53CBA9B3-B8CA-417F-AFCC-420B72E9AAEF}">
            <xm:f>$I$19='Data Validation'!$E$19</xm:f>
            <x14:dxf>
              <fill>
                <patternFill>
                  <bgColor theme="5" tint="0.59996337778862885"/>
                </patternFill>
              </fill>
              <border>
                <left style="thin">
                  <color auto="1"/>
                </left>
                <right style="thin">
                  <color auto="1"/>
                </right>
                <top style="thin">
                  <color auto="1"/>
                </top>
                <bottom style="thin">
                  <color auto="1"/>
                </bottom>
                <vertical/>
                <horizontal/>
              </border>
            </x14:dxf>
          </x14:cfRule>
          <xm:sqref>J19</xm:sqref>
        </x14:conditionalFormatting>
        <x14:conditionalFormatting xmlns:xm="http://schemas.microsoft.com/office/excel/2006/main">
          <x14:cfRule type="expression" priority="23" id="{9F86593D-1DB5-411D-9DB6-3A27ED270A66}">
            <xm:f>$I$20='Data Validation'!$E$19</xm:f>
            <x14:dxf>
              <fill>
                <patternFill>
                  <bgColor theme="5" tint="0.59996337778862885"/>
                </patternFill>
              </fill>
              <border>
                <left style="thin">
                  <color auto="1"/>
                </left>
                <right style="thin">
                  <color auto="1"/>
                </right>
                <top style="thin">
                  <color auto="1"/>
                </top>
                <bottom style="thin">
                  <color auto="1"/>
                </bottom>
                <vertical/>
                <horizontal/>
              </border>
            </x14:dxf>
          </x14:cfRule>
          <xm:sqref>J20</xm:sqref>
        </x14:conditionalFormatting>
        <x14:conditionalFormatting xmlns:xm="http://schemas.microsoft.com/office/excel/2006/main">
          <x14:cfRule type="expression" priority="22" id="{3157A9F1-8B14-4C74-92BE-044F4A67DD8A}">
            <xm:f>$I$21='Data Validation'!$E$19</xm:f>
            <x14:dxf>
              <fill>
                <patternFill>
                  <bgColor theme="5" tint="0.59996337778862885"/>
                </patternFill>
              </fill>
              <border>
                <left style="thin">
                  <color auto="1"/>
                </left>
                <right style="thin">
                  <color auto="1"/>
                </right>
                <top style="thin">
                  <color auto="1"/>
                </top>
                <bottom style="thin">
                  <color auto="1"/>
                </bottom>
                <vertical/>
                <horizontal/>
              </border>
            </x14:dxf>
          </x14:cfRule>
          <xm:sqref>J21</xm:sqref>
        </x14:conditionalFormatting>
        <x14:conditionalFormatting xmlns:xm="http://schemas.microsoft.com/office/excel/2006/main">
          <x14:cfRule type="expression" priority="21" id="{ABEB3A32-7611-4C03-94AD-1F3C5C96AA99}">
            <xm:f>$I$22='Data Validation'!$E$19</xm:f>
            <x14:dxf>
              <fill>
                <patternFill>
                  <bgColor theme="5" tint="0.59996337778862885"/>
                </patternFill>
              </fill>
              <border>
                <left style="thin">
                  <color auto="1"/>
                </left>
                <right style="thin">
                  <color auto="1"/>
                </right>
                <top style="thin">
                  <color auto="1"/>
                </top>
                <bottom style="thin">
                  <color auto="1"/>
                </bottom>
                <vertical/>
                <horizontal/>
              </border>
            </x14:dxf>
          </x14:cfRule>
          <xm:sqref>J22</xm:sqref>
        </x14:conditionalFormatting>
        <x14:conditionalFormatting xmlns:xm="http://schemas.microsoft.com/office/excel/2006/main">
          <x14:cfRule type="expression" priority="20" id="{5F673D8B-91C4-445D-B1EA-FFB3779D5295}">
            <xm:f>$I$23='Data Validation'!$E$19</xm:f>
            <x14:dxf>
              <fill>
                <patternFill>
                  <bgColor theme="5" tint="0.59996337778862885"/>
                </patternFill>
              </fill>
              <border>
                <left style="thin">
                  <color auto="1"/>
                </left>
                <right style="thin">
                  <color auto="1"/>
                </right>
                <top style="thin">
                  <color auto="1"/>
                </top>
                <bottom style="thin">
                  <color auto="1"/>
                </bottom>
                <vertical/>
                <horizontal/>
              </border>
            </x14:dxf>
          </x14:cfRule>
          <xm:sqref>J23</xm:sqref>
        </x14:conditionalFormatting>
        <x14:conditionalFormatting xmlns:xm="http://schemas.microsoft.com/office/excel/2006/main">
          <x14:cfRule type="expression" priority="19" id="{BF0751DF-5DF0-4BF0-A40C-92FBF9CE81FE}">
            <xm:f>$I$24='Data Validation'!$E$19</xm:f>
            <x14:dxf>
              <fill>
                <patternFill>
                  <bgColor theme="5" tint="0.59996337778862885"/>
                </patternFill>
              </fill>
              <border>
                <left style="thin">
                  <color auto="1"/>
                </left>
                <right style="thin">
                  <color auto="1"/>
                </right>
                <top style="thin">
                  <color auto="1"/>
                </top>
                <bottom style="thin">
                  <color auto="1"/>
                </bottom>
                <vertical/>
                <horizontal/>
              </border>
            </x14:dxf>
          </x14:cfRule>
          <xm:sqref>J24</xm:sqref>
        </x14:conditionalFormatting>
        <x14:conditionalFormatting xmlns:xm="http://schemas.microsoft.com/office/excel/2006/main">
          <x14:cfRule type="expression" priority="18" id="{DAEB8454-3872-4335-8942-A146F073F552}">
            <xm:f>$I$25='Data Validation'!$E$19</xm:f>
            <x14:dxf>
              <fill>
                <patternFill>
                  <bgColor theme="5" tint="0.59996337778862885"/>
                </patternFill>
              </fill>
              <border>
                <left style="thin">
                  <color auto="1"/>
                </left>
                <right style="thin">
                  <color auto="1"/>
                </right>
                <top style="thin">
                  <color auto="1"/>
                </top>
                <bottom style="thin">
                  <color auto="1"/>
                </bottom>
                <vertical/>
                <horizontal/>
              </border>
            </x14:dxf>
          </x14:cfRule>
          <xm:sqref>J25</xm:sqref>
        </x14:conditionalFormatting>
        <x14:conditionalFormatting xmlns:xm="http://schemas.microsoft.com/office/excel/2006/main">
          <x14:cfRule type="expression" priority="17" id="{48E19287-0469-48D5-9E39-BF72FB620066}">
            <xm:f>$I$26='Data Validation'!$E$19</xm:f>
            <x14:dxf>
              <fill>
                <patternFill>
                  <bgColor theme="5" tint="0.59996337778862885"/>
                </patternFill>
              </fill>
              <border>
                <left style="thin">
                  <color auto="1"/>
                </left>
                <right style="thin">
                  <color auto="1"/>
                </right>
                <top style="thin">
                  <color auto="1"/>
                </top>
                <bottom style="thin">
                  <color auto="1"/>
                </bottom>
                <vertical/>
                <horizontal/>
              </border>
            </x14:dxf>
          </x14:cfRule>
          <xm:sqref>J26</xm:sqref>
        </x14:conditionalFormatting>
        <x14:conditionalFormatting xmlns:xm="http://schemas.microsoft.com/office/excel/2006/main">
          <x14:cfRule type="expression" priority="16" id="{47A4E545-E7BA-4683-A974-DD09820339AD}">
            <xm:f>$I$29='Data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J29</xm:sqref>
        </x14:conditionalFormatting>
        <x14:conditionalFormatting xmlns:xm="http://schemas.microsoft.com/office/excel/2006/main">
          <x14:cfRule type="expression" priority="15" id="{0F3F9EB3-B4A3-472E-AAE9-C5FFCF12DB32}">
            <xm:f>$I$30='Data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J30</xm:sqref>
        </x14:conditionalFormatting>
        <x14:conditionalFormatting xmlns:xm="http://schemas.microsoft.com/office/excel/2006/main">
          <x14:cfRule type="expression" priority="14" id="{50DB7B24-B192-4D83-8F96-88CCA7279101}">
            <xm:f>$I$31='Data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J31</xm:sqref>
        </x14:conditionalFormatting>
        <x14:conditionalFormatting xmlns:xm="http://schemas.microsoft.com/office/excel/2006/main">
          <x14:cfRule type="expression" priority="13" id="{61844EC0-38BC-4270-9516-736D531D8171}">
            <xm:f>$I$32='Data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J32</xm:sqref>
        </x14:conditionalFormatting>
        <x14:conditionalFormatting xmlns:xm="http://schemas.microsoft.com/office/excel/2006/main">
          <x14:cfRule type="expression" priority="11" id="{C5EE948D-BDC0-4209-AE0F-3B7EF0CE406D}">
            <xm:f>$I$33='Data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J33</xm:sqref>
        </x14:conditionalFormatting>
        <x14:conditionalFormatting xmlns:xm="http://schemas.microsoft.com/office/excel/2006/main">
          <x14:cfRule type="expression" priority="7" id="{457A6127-CCA8-45DD-91D9-7B0A89A7ACF5}">
            <xm:f>$I$35='Data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B36:I41</xm:sqref>
        </x14:conditionalFormatting>
        <x14:conditionalFormatting xmlns:xm="http://schemas.microsoft.com/office/excel/2006/main">
          <x14:cfRule type="expression" priority="6" id="{7B3A41B2-E3D9-43DC-B7EC-90BCB6E286D7}">
            <xm:f>$I$34='Data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J34</xm:sqref>
        </x14:conditionalFormatting>
        <x14:conditionalFormatting xmlns:xm="http://schemas.microsoft.com/office/excel/2006/main">
          <x14:cfRule type="expression" priority="4" id="{30F37231-269C-4529-9385-C4C3E4CD2694}">
            <xm:f>$I$35='Data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J35</xm:sqref>
        </x14:conditionalFormatting>
        <x14:conditionalFormatting xmlns:xm="http://schemas.microsoft.com/office/excel/2006/main">
          <x14:cfRule type="expression" priority="2" id="{686BCD85-F82B-478C-A673-70BD1E5A14E2}">
            <xm:f>Gen!$E$45='Data Validation'!$I$5</xm:f>
            <x14:dxf>
              <font>
                <color theme="0" tint="-4.9989318521683403E-2"/>
              </font>
              <fill>
                <patternFill>
                  <bgColor theme="0" tint="-4.9989318521683403E-2"/>
                </patternFill>
              </fill>
              <border>
                <left/>
                <right/>
                <top/>
                <bottom/>
                <vertical/>
                <horizontal/>
              </border>
            </x14:dxf>
          </x14:cfRule>
          <xm:sqref>A4:I41</xm:sqref>
        </x14:conditionalFormatting>
        <x14:conditionalFormatting xmlns:xm="http://schemas.microsoft.com/office/excel/2006/main">
          <x14:cfRule type="expression" priority="1" id="{075A88E5-31F8-4A1E-9B57-D6D88CDFFFAA}">
            <xm:f>Gen!$E$45='Data Validation'!$I$5</xm:f>
            <x14:dxf>
              <font>
                <color auto="1"/>
              </font>
              <fill>
                <patternFill>
                  <bgColor theme="0" tint="-4.9989318521683403E-2"/>
                </patternFill>
              </fill>
              <border>
                <left/>
                <right/>
                <top/>
                <bottom/>
                <vertical/>
                <horizontal/>
              </border>
            </x14:dxf>
          </x14:cfRule>
          <xm:sqref>A3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2000000}">
          <x14:formula1>
            <xm:f>'Data Validation'!$K$38:$K$43</xm:f>
          </x14:formula1>
          <xm:sqref>G12:H12</xm:sqref>
        </x14:dataValidation>
        <x14:dataValidation type="list" allowBlank="1" showInputMessage="1" showErrorMessage="1" xr:uid="{9D40907E-28C9-4673-867F-DD585CA65399}">
          <x14:formula1>
            <xm:f>'Data Validation'!$I$3:$I$5</xm:f>
          </x14:formula1>
          <xm:sqref>I29:I35</xm:sqref>
        </x14:dataValidation>
        <x14:dataValidation type="list" allowBlank="1" showInputMessage="1" showErrorMessage="1" xr:uid="{7FFF3736-7F92-419D-86BE-739E1EFDCF01}">
          <x14:formula1>
            <xm:f>'Data Validation'!$M$38:$M$41</xm:f>
          </x14:formula1>
          <xm:sqref>G13:H13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fa5c5ab-40a2-4240-b7ef-afdaa971d3fb" xsi:nil="true"/>
    <lcf76f155ced4ddcb4097134ff3c332f xmlns="87dc72e2-2496-4609-9f7f-3baad830f0f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C7753886BC75F42953EABDEA512D3F0" ma:contentTypeVersion="15" ma:contentTypeDescription="Create a new document." ma:contentTypeScope="" ma:versionID="66ff2954198f3dcb9676a0b9a7fec893">
  <xsd:schema xmlns:xsd="http://www.w3.org/2001/XMLSchema" xmlns:xs="http://www.w3.org/2001/XMLSchema" xmlns:p="http://schemas.microsoft.com/office/2006/metadata/properties" xmlns:ns2="87dc72e2-2496-4609-9f7f-3baad830f0f5" xmlns:ns3="9e071d32-68c9-4c8d-bd88-80380b4e1bcb" xmlns:ns4="bfa5c5ab-40a2-4240-b7ef-afdaa971d3fb" targetNamespace="http://schemas.microsoft.com/office/2006/metadata/properties" ma:root="true" ma:fieldsID="b5ac1f88f46a775e6e464818e031256e" ns2:_="" ns3:_="" ns4:_="">
    <xsd:import namespace="87dc72e2-2496-4609-9f7f-3baad830f0f5"/>
    <xsd:import namespace="9e071d32-68c9-4c8d-bd88-80380b4e1bcb"/>
    <xsd:import namespace="bfa5c5ab-40a2-4240-b7ef-afdaa971d3f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lcf76f155ced4ddcb4097134ff3c332f" minOccurs="0"/>
                <xsd:element ref="ns4:TaxCatchAll" minOccurs="0"/>
                <xsd:element ref="ns2:MediaServiceOCR"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dc72e2-2496-4609-9f7f-3baad830f0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c8cf1c0-73f6-4b47-a830-15ce2263149c"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e071d32-68c9-4c8d-bd88-80380b4e1b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a5c5ab-40a2-4240-b7ef-afdaa971d3fb"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1f69007-e415-40c7-b64b-32c5e1cd7943}" ma:internalName="TaxCatchAll" ma:showField="CatchAllData" ma:web="bfa5c5ab-40a2-4240-b7ef-afdaa971d3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CB4ACD-9A86-44E3-B6F2-F924EF094BBB}">
  <ds:schemaRefs>
    <ds:schemaRef ds:uri="http://purl.org/dc/elements/1.1/"/>
    <ds:schemaRef ds:uri="http://purl.org/dc/dcmitype/"/>
    <ds:schemaRef ds:uri="http://www.w3.org/XML/1998/namespace"/>
    <ds:schemaRef ds:uri="http://schemas.microsoft.com/office/2006/documentManagement/types"/>
    <ds:schemaRef ds:uri="http://schemas.microsoft.com/office/2006/metadata/properties"/>
    <ds:schemaRef ds:uri="9e071d32-68c9-4c8d-bd88-80380b4e1bcb"/>
    <ds:schemaRef ds:uri="http://purl.org/dc/terms/"/>
    <ds:schemaRef ds:uri="http://schemas.openxmlformats.org/package/2006/metadata/core-properties"/>
    <ds:schemaRef ds:uri="87dc72e2-2496-4609-9f7f-3baad830f0f5"/>
    <ds:schemaRef ds:uri="http://schemas.microsoft.com/office/infopath/2007/PartnerControls"/>
    <ds:schemaRef ds:uri="bfa5c5ab-40a2-4240-b7ef-afdaa971d3fb"/>
  </ds:schemaRefs>
</ds:datastoreItem>
</file>

<file path=customXml/itemProps2.xml><?xml version="1.0" encoding="utf-8"?>
<ds:datastoreItem xmlns:ds="http://schemas.openxmlformats.org/officeDocument/2006/customXml" ds:itemID="{5FAE6395-6C56-447D-AE1E-1BA713DA51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dc72e2-2496-4609-9f7f-3baad830f0f5"/>
    <ds:schemaRef ds:uri="9e071d32-68c9-4c8d-bd88-80380b4e1bcb"/>
    <ds:schemaRef ds:uri="bfa5c5ab-40a2-4240-b7ef-afdaa971d3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11C921-8302-4D83-8209-CFB2EBC09A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Intro</vt:lpstr>
      <vt:lpstr>Gen</vt:lpstr>
      <vt:lpstr>GL</vt:lpstr>
      <vt:lpstr>LEL</vt:lpstr>
      <vt:lpstr>Arm-Ed</vt:lpstr>
      <vt:lpstr>Auto SOV</vt:lpstr>
      <vt:lpstr>Auto PD-Lia</vt:lpstr>
      <vt:lpstr>Prop SOV</vt:lpstr>
      <vt:lpstr>Prop-Inland Marine</vt:lpstr>
      <vt:lpstr>Crime</vt:lpstr>
      <vt:lpstr>ELL</vt:lpstr>
      <vt:lpstr>Excess</vt:lpstr>
      <vt:lpstr>Data Validation</vt:lpstr>
      <vt:lpstr>Crime!CrimeDeductibles</vt:lpstr>
      <vt:lpstr>Crime!CrimeLimits</vt:lpstr>
    </vt:vector>
  </TitlesOfParts>
  <Manager/>
  <Company>Downey Insurance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kwilliams</dc:creator>
  <cp:keywords/>
  <dc:description/>
  <cp:lastModifiedBy>Nick Gannon</cp:lastModifiedBy>
  <cp:revision/>
  <cp:lastPrinted>2023-05-23T15:41:05Z</cp:lastPrinted>
  <dcterms:created xsi:type="dcterms:W3CDTF">2008-01-08T20:20:31Z</dcterms:created>
  <dcterms:modified xsi:type="dcterms:W3CDTF">2023-05-24T15:25:22Z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0x0101002C7753886BC75F42953EABDEA512D3F0</vt:lpwstr>
  </property>
  <property fmtid="{D5CDD505-2E9C-101B-9397-08002B2CF9AE}" pid="3" name="MediaServiceImageTags">
    <vt:lpwstr/>
  </property>
</Properties>
</file>